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X:\制作\作業中\安川グループ\安川オビアス\棟方志功贈答品カタログ\特設サイト修正\250916公開\"/>
    </mc:Choice>
  </mc:AlternateContent>
  <xr:revisionPtr revIDLastSave="0" documentId="13_ncr:1_{4384BC46-A856-4D00-B3BF-44A4D8A17780}" xr6:coauthVersionLast="46" xr6:coauthVersionMax="47" xr10:uidLastSave="{00000000-0000-0000-0000-000000000000}"/>
  <workbookProtection workbookAlgorithmName="SHA-512" workbookHashValue="sP3/0trwiQEl2mEPQkbLGH9JGCpUuJjGfyUBPy7XncIg+0FtSTzbwgzw/rie9B9ajv5G1/HloUonboUhWJY8jQ==" workbookSaltValue="hPhvepFUlCuHaK6IBkrWAw==" workbookSpinCount="100000" lockStructure="1"/>
  <bookViews>
    <workbookView xWindow="8160" yWindow="240" windowWidth="19980" windowHeight="10275" tabRatio="826" xr2:uid="{00000000-000D-0000-FFFF-FFFF00000000}"/>
  </bookViews>
  <sheets>
    <sheet name="注文書" sheetId="11" r:id="rId1"/>
    <sheet name="裏書き・のし" sheetId="12" r:id="rId2"/>
    <sheet name="オーダー発動依頼書" sheetId="14" state="hidden" r:id="rId3"/>
    <sheet name="額装品送付依頼書" sheetId="15" state="hidden" r:id="rId4"/>
  </sheets>
  <externalReferences>
    <externalReference r:id="rId5"/>
  </externalReferences>
  <definedNames>
    <definedName name="_xlnm._FilterDatabase" localSheetId="3" hidden="1">額装品送付依頼書!#REF!</definedName>
    <definedName name="_xlnm._FilterDatabase" localSheetId="0" hidden="1">注文書!#REF!</definedName>
    <definedName name="_xlnm.Print_Area" localSheetId="2">オーダー発動依頼書!$A$1:$J$23</definedName>
    <definedName name="_xlnm.Print_Area" localSheetId="3">額装品送付依頼書!$A$1:$X$34</definedName>
    <definedName name="_xlnm.Print_Area" localSheetId="0">注文書!$A$1:$Z$63</definedName>
    <definedName name="_xlnm.Print_Area" localSheetId="1">裏書き・のし!$A$1:$Z$41</definedName>
    <definedName name="安川オビアス株式会社" localSheetId="3">額装品送付依頼書!#REF!</definedName>
    <definedName name="安川オビアス株式会社" localSheetId="0">注文書!#REF!</definedName>
    <definedName name="安川オビアス株式会社">#REF!</definedName>
    <definedName name="沖縄" localSheetId="3">額装品送付依頼書!#REF!</definedName>
    <definedName name="沖縄">注文書!$AL$79</definedName>
    <definedName name="会社名" localSheetId="3">額装品送付依頼書!#REF!,額装品送付依頼書!#REF!</definedName>
    <definedName name="会社名" localSheetId="0">注文書!#REF!,注文書!#REF!</definedName>
    <definedName name="会社名">#REF!,#REF!</definedName>
    <definedName name="額装手ぬぐい" localSheetId="3">額装品送付依頼書!$AB$56</definedName>
    <definedName name="額装手ぬぐい">注文書!$AO$46</definedName>
    <definedName name="額装色紙" localSheetId="3">額装品送付依頼書!$AB$54</definedName>
    <definedName name="額装色紙">注文書!$AO$44</definedName>
    <definedName name="額装染作" localSheetId="3">額装品送付依頼書!$AB$38:$AB$43</definedName>
    <definedName name="額装染作">注文書!$AO$34:$AO$37</definedName>
    <definedName name="株式会社安川電機" localSheetId="3">額装品送付依頼書!#REF!</definedName>
    <definedName name="株式会社安川電機" localSheetId="0">注文書!#REF!</definedName>
    <definedName name="株式会社安川電機">#REF!</definedName>
    <definedName name="関西" localSheetId="3">額装品送付依頼書!#REF!</definedName>
    <definedName name="関西">注文書!$AL$59:$AL$63</definedName>
    <definedName name="関東" localSheetId="3">額装品送付依頼書!#REF!</definedName>
    <definedName name="関東">注文書!$AL$41:$AL$47</definedName>
    <definedName name="九州" localSheetId="3">額装品送付依頼書!#REF!</definedName>
    <definedName name="九州">注文書!$AL$73:$AL$78</definedName>
    <definedName name="御朱印帳" localSheetId="3">額装品送付依頼書!$AB$63:$AB$64</definedName>
    <definedName name="御朱印帳">注文書!$AO$52:$AO$53</definedName>
    <definedName name="甲信越" localSheetId="3">額装品送付依頼書!#REF!</definedName>
    <definedName name="甲信越">注文書!$AL$48:$AL$53</definedName>
    <definedName name="四国" localSheetId="3">額装品送付依頼書!#REF!</definedName>
    <definedName name="四国">注文書!$AL$69:$AL$72</definedName>
    <definedName name="手ぬぐい単品" localSheetId="3">額装品送付依頼書!$AB$57</definedName>
    <definedName name="手ぬぐい単品">注文書!$AO$47</definedName>
    <definedName name="色紙単品" localSheetId="3">額装品送付依頼書!$AB$55</definedName>
    <definedName name="色紙単品">注文書!$AO$45</definedName>
    <definedName name="扇子" localSheetId="3">額装品送付依頼書!$AB$58:$AB$62</definedName>
    <definedName name="扇子">注文書!$AO$48:$AO$51</definedName>
    <definedName name="中国" localSheetId="3">額装品送付依頼書!#REF!</definedName>
    <definedName name="中国">注文書!$AL$64:$AL$68</definedName>
    <definedName name="東海" localSheetId="3">額装品送付依頼書!#REF!</definedName>
    <definedName name="東海">注文書!$AL$56:$AL$58</definedName>
    <definedName name="東北" localSheetId="3">額装品送付依頼書!#REF!</definedName>
    <definedName name="東北">注文書!$AL$35:$AL$40</definedName>
    <definedName name="北海道" localSheetId="3">額装品送付依頼書!#REF!</definedName>
    <definedName name="北海道">注文書!$AL$34</definedName>
    <definedName name="北陸" localSheetId="3">額装品送付依頼書!#REF!</definedName>
    <definedName name="北陸">注文書!$AL$54:$AL$58</definedName>
    <definedName name="有田焼陶板画" localSheetId="3">額装品送付依頼書!$AB$44:$AB$53</definedName>
    <definedName name="有田焼陶板画">注文書!$AO$38:$AO$43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5" l="1"/>
  <c r="F14" i="11" l="1"/>
  <c r="AJ35" i="11" l="1"/>
  <c r="AJ36" i="11"/>
  <c r="AJ37" i="11"/>
  <c r="AJ38" i="11"/>
  <c r="AJ39" i="11"/>
  <c r="AJ40" i="11"/>
  <c r="AJ41" i="11"/>
  <c r="AJ42" i="11"/>
  <c r="AJ43" i="11"/>
  <c r="AJ44" i="11"/>
  <c r="AJ34" i="11"/>
  <c r="AI35" i="11"/>
  <c r="AI36" i="11"/>
  <c r="AI37" i="11"/>
  <c r="AI38" i="11"/>
  <c r="AI39" i="11"/>
  <c r="AI40" i="11"/>
  <c r="AI41" i="11"/>
  <c r="AI42" i="11"/>
  <c r="AI43" i="11"/>
  <c r="AI44" i="11"/>
  <c r="AI34" i="11"/>
  <c r="AH35" i="11"/>
  <c r="AH36" i="11"/>
  <c r="AH37" i="11"/>
  <c r="AH38" i="11"/>
  <c r="AH39" i="11"/>
  <c r="AH40" i="11"/>
  <c r="AH41" i="11"/>
  <c r="AH42" i="11"/>
  <c r="AH43" i="11"/>
  <c r="AH44" i="11"/>
  <c r="AH34" i="11"/>
  <c r="AG35" i="11"/>
  <c r="AG36" i="11"/>
  <c r="AG37" i="11"/>
  <c r="AG38" i="11"/>
  <c r="AG39" i="11"/>
  <c r="AG40" i="11"/>
  <c r="AG41" i="11"/>
  <c r="AG42" i="11"/>
  <c r="AG43" i="11"/>
  <c r="AG44" i="11"/>
  <c r="AG34" i="11"/>
  <c r="AF35" i="11"/>
  <c r="AF36" i="11"/>
  <c r="AF37" i="11"/>
  <c r="AF38" i="11"/>
  <c r="AF39" i="11"/>
  <c r="AF40" i="11"/>
  <c r="AF41" i="11"/>
  <c r="AF42" i="11"/>
  <c r="AF43" i="11"/>
  <c r="AF44" i="11"/>
  <c r="AF34" i="11"/>
  <c r="AE35" i="11"/>
  <c r="AE36" i="11"/>
  <c r="AE37" i="11"/>
  <c r="AE38" i="11"/>
  <c r="AE39" i="11"/>
  <c r="AE40" i="11"/>
  <c r="AE41" i="11"/>
  <c r="AE42" i="11"/>
  <c r="AE43" i="11"/>
  <c r="AE44" i="11"/>
  <c r="AE34" i="11"/>
  <c r="AD35" i="11"/>
  <c r="AD36" i="11"/>
  <c r="AD37" i="11"/>
  <c r="AD38" i="11"/>
  <c r="AD39" i="11"/>
  <c r="AD40" i="11"/>
  <c r="AD41" i="11"/>
  <c r="AD42" i="11"/>
  <c r="AD43" i="11"/>
  <c r="AD44" i="11"/>
  <c r="AD34" i="11"/>
  <c r="AC35" i="11"/>
  <c r="AC36" i="11"/>
  <c r="AC37" i="11"/>
  <c r="AC38" i="11"/>
  <c r="AC39" i="11"/>
  <c r="AC40" i="11"/>
  <c r="AC41" i="11"/>
  <c r="AC42" i="11"/>
  <c r="AC43" i="11"/>
  <c r="AC44" i="11"/>
  <c r="AC34" i="11"/>
  <c r="AI29" i="14" l="1"/>
  <c r="AI28" i="14"/>
  <c r="E15" i="14" l="1"/>
  <c r="E14" i="14"/>
  <c r="D13" i="15"/>
  <c r="D19" i="15"/>
  <c r="P13" i="15"/>
  <c r="AJ44" i="14"/>
  <c r="AJ43" i="14"/>
  <c r="AI44" i="14"/>
  <c r="AI43" i="14"/>
  <c r="H9" i="14" l="1"/>
  <c r="D9" i="14"/>
  <c r="D5" i="14"/>
  <c r="A7" i="15" l="1"/>
  <c r="F7" i="15"/>
  <c r="A21" i="11"/>
  <c r="A14" i="11"/>
  <c r="N14" i="14"/>
  <c r="Q13" i="14"/>
  <c r="A28" i="11"/>
  <c r="L14" i="14" l="1"/>
  <c r="D14" i="14" s="1"/>
  <c r="B14" i="14" l="1"/>
  <c r="C14" i="14"/>
  <c r="P14" i="14"/>
  <c r="H14" i="14" s="1"/>
  <c r="M14" i="14"/>
  <c r="R13" i="14" l="1"/>
  <c r="A10" i="15" l="1"/>
  <c r="D10" i="15" l="1"/>
  <c r="R15" i="14"/>
  <c r="Q15" i="14"/>
  <c r="R14" i="14"/>
  <c r="Q14" i="14"/>
  <c r="AB18" i="11"/>
  <c r="AB11" i="11"/>
  <c r="F16" i="14" l="1"/>
  <c r="F17" i="14"/>
  <c r="P16" i="15"/>
  <c r="D16" i="15"/>
  <c r="D15" i="15"/>
  <c r="D14" i="15"/>
  <c r="P22" i="15"/>
  <c r="D22" i="15"/>
  <c r="D21" i="15"/>
  <c r="D20" i="15"/>
  <c r="P19" i="15"/>
  <c r="AH55" i="15"/>
  <c r="AH52" i="15"/>
  <c r="AH49" i="15"/>
  <c r="AH46" i="15"/>
  <c r="AH43" i="15"/>
  <c r="AH40" i="15"/>
  <c r="AH54" i="15"/>
  <c r="AH51" i="15"/>
  <c r="AH48" i="15"/>
  <c r="AH45" i="15"/>
  <c r="AH42" i="15"/>
  <c r="AH39" i="15"/>
  <c r="R7" i="15" l="1"/>
  <c r="H6" i="14" l="1"/>
  <c r="D6" i="14"/>
  <c r="N15" i="14" l="1"/>
  <c r="E13" i="14"/>
  <c r="N13" i="14"/>
  <c r="L13" i="14"/>
  <c r="D13" i="14" l="1"/>
  <c r="C13" i="14"/>
  <c r="F4" i="14"/>
  <c r="B13" i="14"/>
  <c r="D4" i="14"/>
  <c r="P13" i="14"/>
  <c r="H13" i="14" s="1"/>
  <c r="O13" i="14"/>
  <c r="F13" i="14" s="1"/>
  <c r="M13" i="14"/>
  <c r="S14" i="14"/>
  <c r="S13" i="14" l="1"/>
  <c r="O14" i="14" l="1"/>
  <c r="F14" i="14" s="1"/>
  <c r="L15" i="14" l="1"/>
  <c r="D15" i="14" s="1"/>
  <c r="B15" i="14" l="1"/>
  <c r="C15" i="14"/>
  <c r="O15" i="14"/>
  <c r="F15" i="14" s="1"/>
  <c r="P15" i="14"/>
  <c r="H15" i="14" s="1"/>
  <c r="M15" i="14"/>
  <c r="S15" i="14" s="1"/>
  <c r="F18" i="14" s="1"/>
  <c r="H21" i="14" l="1"/>
  <c r="A26" i="11"/>
  <c r="A19" i="11"/>
  <c r="A12" i="11"/>
  <c r="F28" i="11" l="1"/>
  <c r="N28" i="11" s="1"/>
  <c r="F21" i="11"/>
  <c r="N21" i="11" s="1"/>
  <c r="N14" i="11" l="1"/>
  <c r="AP65" i="11" l="1"/>
  <c r="AP62" i="11"/>
  <c r="AC25" i="11" l="1"/>
  <c r="AC18" i="11"/>
  <c r="AC11" i="11"/>
  <c r="AB25" i="11"/>
  <c r="I21" i="11" l="1"/>
  <c r="I14" i="11"/>
  <c r="I28" i="11"/>
  <c r="S14" i="11"/>
  <c r="S28" i="11"/>
  <c r="S21" i="11"/>
  <c r="W14" i="11" l="1"/>
  <c r="W28" i="11"/>
  <c r="F21" i="14"/>
  <c r="W21" i="11"/>
  <c r="F30" i="11" l="1"/>
  <c r="M3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松尾喜彦</author>
  </authors>
  <commentList>
    <comment ref="I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安川電機グループの場合は、略称でも結構です。</t>
        </r>
      </text>
    </comment>
    <comment ref="M5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安川電機およびグループ会社には
メール送付のみとさせていただきます。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楢原 英樹</author>
  </authors>
  <commentList>
    <comment ref="H12" authorId="0" shapeId="0" xr:uid="{1436F52C-DF40-4EAE-B8AB-D9969ABD1331}">
      <text>
        <r>
          <rPr>
            <sz val="9"/>
            <color indexed="9"/>
            <rFont val="MS P ゴシック"/>
            <family val="3"/>
            <charset val="128"/>
          </rPr>
          <t>実際の仕入値は使用在庫で変動するため、商品残元帳で確認のうえ商品番号と共に適時訂正ください。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松尾喜彦</author>
  </authors>
  <commentList>
    <comment ref="M10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染作額サイズの袋はありません。</t>
        </r>
      </text>
    </comment>
    <comment ref="S10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Amazonの場合は納品書を同梱</t>
        </r>
      </text>
    </comment>
  </commentList>
</comments>
</file>

<file path=xl/sharedStrings.xml><?xml version="1.0" encoding="utf-8"?>
<sst xmlns="http://schemas.openxmlformats.org/spreadsheetml/2006/main" count="661" uniqueCount="368">
  <si>
    <t>四国</t>
    <rPh sb="0" eb="2">
      <t>シコク</t>
    </rPh>
    <phoneticPr fontId="1"/>
  </si>
  <si>
    <t>中国</t>
    <rPh sb="0" eb="2">
      <t>チュウゴク</t>
    </rPh>
    <phoneticPr fontId="1"/>
  </si>
  <si>
    <t>関西</t>
    <rPh sb="0" eb="2">
      <t>カンサイ</t>
    </rPh>
    <phoneticPr fontId="1"/>
  </si>
  <si>
    <t>北陸</t>
    <rPh sb="0" eb="2">
      <t>ホクリク</t>
    </rPh>
    <phoneticPr fontId="1"/>
  </si>
  <si>
    <t>東海</t>
    <rPh sb="0" eb="2">
      <t>トウカイ</t>
    </rPh>
    <phoneticPr fontId="1"/>
  </si>
  <si>
    <t>関東</t>
    <rPh sb="0" eb="2">
      <t>カントウ</t>
    </rPh>
    <phoneticPr fontId="1"/>
  </si>
  <si>
    <t>北海道</t>
    <rPh sb="0" eb="3">
      <t>ホッカイドウ</t>
    </rPh>
    <phoneticPr fontId="1"/>
  </si>
  <si>
    <t>都道府県名</t>
    <rPh sb="0" eb="4">
      <t>トドウフケン</t>
    </rPh>
    <rPh sb="4" eb="5">
      <t>メイ</t>
    </rPh>
    <phoneticPr fontId="1"/>
  </si>
  <si>
    <t>地域</t>
    <rPh sb="0" eb="2">
      <t>チイキ</t>
    </rPh>
    <phoneticPr fontId="1"/>
  </si>
  <si>
    <t>熊本県</t>
    <rPh sb="0" eb="3">
      <t>クマモトケン</t>
    </rPh>
    <phoneticPr fontId="1"/>
  </si>
  <si>
    <t>長崎県</t>
    <phoneticPr fontId="1"/>
  </si>
  <si>
    <t>佐賀県</t>
    <rPh sb="0" eb="3">
      <t>サガケン</t>
    </rPh>
    <phoneticPr fontId="1"/>
  </si>
  <si>
    <t>福岡県</t>
    <rPh sb="0" eb="3">
      <t>フクオカケン</t>
    </rPh>
    <phoneticPr fontId="1"/>
  </si>
  <si>
    <t>秋田県</t>
    <rPh sb="0" eb="3">
      <t>アキタケン</t>
    </rPh>
    <phoneticPr fontId="1"/>
  </si>
  <si>
    <t>岩手県</t>
    <rPh sb="0" eb="3">
      <t>イワテケン</t>
    </rPh>
    <phoneticPr fontId="1"/>
  </si>
  <si>
    <t>青森県</t>
    <rPh sb="0" eb="3">
      <t>アオモリケン</t>
    </rPh>
    <phoneticPr fontId="1"/>
  </si>
  <si>
    <t>福島県</t>
    <rPh sb="0" eb="3">
      <t>フクシマケン</t>
    </rPh>
    <phoneticPr fontId="1"/>
  </si>
  <si>
    <t>山形県</t>
    <rPh sb="0" eb="3">
      <t>ヤマガタケン</t>
    </rPh>
    <phoneticPr fontId="1"/>
  </si>
  <si>
    <t>宮城県</t>
    <rPh sb="0" eb="3">
      <t>ミヤギケン</t>
    </rPh>
    <phoneticPr fontId="1"/>
  </si>
  <si>
    <t>山梨県</t>
    <rPh sb="0" eb="3">
      <t>ヤマナシケン</t>
    </rPh>
    <phoneticPr fontId="1"/>
  </si>
  <si>
    <t>神奈川県</t>
    <rPh sb="0" eb="4">
      <t>カナガワケン</t>
    </rPh>
    <phoneticPr fontId="1"/>
  </si>
  <si>
    <t>東京都</t>
    <rPh sb="0" eb="3">
      <t>トウキョウト</t>
    </rPh>
    <phoneticPr fontId="1"/>
  </si>
  <si>
    <t>群馬県</t>
    <rPh sb="0" eb="3">
      <t>グンマケン</t>
    </rPh>
    <phoneticPr fontId="1"/>
  </si>
  <si>
    <t>栃木県</t>
    <rPh sb="0" eb="3">
      <t>トチギケン</t>
    </rPh>
    <phoneticPr fontId="1"/>
  </si>
  <si>
    <t>新潟県</t>
    <rPh sb="0" eb="3">
      <t>ニイガタケン</t>
    </rPh>
    <phoneticPr fontId="1"/>
  </si>
  <si>
    <t>長野県</t>
    <phoneticPr fontId="1"/>
  </si>
  <si>
    <t>三重県</t>
    <rPh sb="0" eb="3">
      <t>ミエケン</t>
    </rPh>
    <phoneticPr fontId="1"/>
  </si>
  <si>
    <t>愛知県</t>
    <rPh sb="0" eb="3">
      <t>アイチケン</t>
    </rPh>
    <phoneticPr fontId="1"/>
  </si>
  <si>
    <t>静岡県</t>
    <rPh sb="0" eb="3">
      <t>シズオカケン</t>
    </rPh>
    <phoneticPr fontId="1"/>
  </si>
  <si>
    <t>岐阜県</t>
    <rPh sb="0" eb="3">
      <t>ギフケン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</si>
  <si>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</si>
  <si>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</si>
  <si>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富山県</t>
    <rPh sb="0" eb="3">
      <t>トヤマケン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</si>
  <si>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</si>
  <si>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</si>
  <si>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</si>
  <si>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和歌山県</t>
    <rPh sb="0" eb="4">
      <t>ワカヤマケン</t>
    </rPh>
    <phoneticPr fontId="1"/>
  </si>
  <si>
    <t>滋賀県</t>
    <rPh sb="0" eb="3">
      <t>シガケン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</si>
  <si>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</si>
  <si>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</si>
  <si>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</si>
  <si>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</si>
  <si>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鳥取県</t>
    <rPh sb="0" eb="3">
      <t>トットリケン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</si>
  <si>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</si>
  <si>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</si>
  <si>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</si>
  <si>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徳島県</t>
    <rPh sb="0" eb="3">
      <t>トクシマケン</t>
    </rPh>
    <phoneticPr fontId="1"/>
  </si>
  <si>
    <t>円</t>
    <rPh sb="0" eb="1">
      <t>エン</t>
    </rPh>
    <phoneticPr fontId="1"/>
  </si>
  <si>
    <t>色紙単品</t>
    <rPh sb="0" eb="2">
      <t>シキシ</t>
    </rPh>
    <rPh sb="2" eb="4">
      <t>タンピン</t>
    </rPh>
    <phoneticPr fontId="1"/>
  </si>
  <si>
    <t>手ぬぐい単品</t>
    <rPh sb="0" eb="1">
      <t>テ</t>
    </rPh>
    <rPh sb="4" eb="6">
      <t>タンピン</t>
    </rPh>
    <phoneticPr fontId="1"/>
  </si>
  <si>
    <t>額装染作</t>
    <rPh sb="0" eb="2">
      <t>ガクソウ</t>
    </rPh>
    <rPh sb="2" eb="3">
      <t>ソ</t>
    </rPh>
    <rPh sb="3" eb="4">
      <t>サク</t>
    </rPh>
    <phoneticPr fontId="1"/>
  </si>
  <si>
    <t>有田焼陶板画</t>
    <rPh sb="0" eb="3">
      <t>アリタヤキ</t>
    </rPh>
    <rPh sb="3" eb="5">
      <t>トウバン</t>
    </rPh>
    <rPh sb="5" eb="6">
      <t>ガ</t>
    </rPh>
    <phoneticPr fontId="1"/>
  </si>
  <si>
    <t>額装色紙</t>
    <rPh sb="0" eb="2">
      <t>ガクソウ</t>
    </rPh>
    <rPh sb="2" eb="4">
      <t>シキシ</t>
    </rPh>
    <phoneticPr fontId="1"/>
  </si>
  <si>
    <t>御朱印帳</t>
    <rPh sb="0" eb="4">
      <t>ゴシュインチョウ</t>
    </rPh>
    <phoneticPr fontId="1"/>
  </si>
  <si>
    <t>東北</t>
    <rPh sb="0" eb="2">
      <t>トウホク</t>
    </rPh>
    <phoneticPr fontId="1"/>
  </si>
  <si>
    <t>甲信越</t>
    <rPh sb="0" eb="3">
      <t>コウシンエツ</t>
    </rPh>
    <phoneticPr fontId="1"/>
  </si>
  <si>
    <t>甲信越</t>
    <rPh sb="0" eb="3">
      <t>コウシンエツ</t>
    </rPh>
    <phoneticPr fontId="1"/>
  </si>
  <si>
    <t>大分県</t>
    <rPh sb="0" eb="3">
      <t>オオイタケン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</si>
  <si>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</si>
  <si>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</si>
  <si>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沖縄</t>
    <rPh sb="0" eb="2">
      <t>オキナワ</t>
    </rPh>
    <phoneticPr fontId="1"/>
  </si>
  <si>
    <t>九州</t>
    <rPh sb="0" eb="2">
      <t>キュウシュウ</t>
    </rPh>
    <phoneticPr fontId="1"/>
  </si>
  <si>
    <t>商品分類</t>
    <rPh sb="0" eb="2">
      <t>ショウヒン</t>
    </rPh>
    <rPh sb="2" eb="4">
      <t>ブンルイ</t>
    </rPh>
    <phoneticPr fontId="1"/>
  </si>
  <si>
    <t>商品名</t>
    <rPh sb="0" eb="3">
      <t>ショウヒンメイ</t>
    </rPh>
    <phoneticPr fontId="1"/>
  </si>
  <si>
    <t>商品名（商品番号）</t>
    <rPh sb="0" eb="3">
      <t>ショウヒンメイ</t>
    </rPh>
    <rPh sb="4" eb="6">
      <t>ショウヒン</t>
    </rPh>
    <rPh sb="6" eb="8">
      <t>バンゴウ</t>
    </rPh>
    <phoneticPr fontId="1"/>
  </si>
  <si>
    <t>商品分類</t>
    <rPh sb="0" eb="2">
      <t>ショウヒン</t>
    </rPh>
    <rPh sb="2" eb="4">
      <t>ブンルイ</t>
    </rPh>
    <phoneticPr fontId="1"/>
  </si>
  <si>
    <t>青森佞武多の柵・C（B03-003）</t>
    <phoneticPr fontId="1"/>
  </si>
  <si>
    <t>青森佞武多の柵・A（B03-001）</t>
    <phoneticPr fontId="1"/>
  </si>
  <si>
    <t>有田焼陶板画</t>
    <rPh sb="0" eb="3">
      <t>アリタヤキ</t>
    </rPh>
    <rPh sb="3" eb="5">
      <t>トウバン</t>
    </rPh>
    <rPh sb="5" eb="6">
      <t>ガ</t>
    </rPh>
    <phoneticPr fontId="1"/>
  </si>
  <si>
    <t>金富士の柵・A（A03-001）</t>
    <phoneticPr fontId="1"/>
  </si>
  <si>
    <t>金富士の柵・B（A03-002）</t>
    <phoneticPr fontId="1"/>
  </si>
  <si>
    <t>金富士の柵・C（A03-003）</t>
    <phoneticPr fontId="1"/>
  </si>
  <si>
    <t>金富士の柵・D（A03-004）</t>
    <phoneticPr fontId="1"/>
  </si>
  <si>
    <t>額装色紙</t>
    <rPh sb="0" eb="2">
      <t>ガクソウ</t>
    </rPh>
    <rPh sb="2" eb="4">
      <t>シキシ</t>
    </rPh>
    <phoneticPr fontId="1"/>
  </si>
  <si>
    <t>色紙単品</t>
    <rPh sb="0" eb="2">
      <t>シキシ</t>
    </rPh>
    <rPh sb="2" eb="4">
      <t>タンピン</t>
    </rPh>
    <phoneticPr fontId="1"/>
  </si>
  <si>
    <t>額装手ぬぐい</t>
    <rPh sb="0" eb="2">
      <t>ガクソウ</t>
    </rPh>
    <rPh sb="2" eb="3">
      <t>テ</t>
    </rPh>
    <phoneticPr fontId="1"/>
  </si>
  <si>
    <t>額装手ぬぐい</t>
    <rPh sb="0" eb="2">
      <t>ガクソウ</t>
    </rPh>
    <rPh sb="2" eb="3">
      <t>テ</t>
    </rPh>
    <phoneticPr fontId="1"/>
  </si>
  <si>
    <t>手ぬぐい単品</t>
    <rPh sb="0" eb="1">
      <t>テ</t>
    </rPh>
    <rPh sb="4" eb="6">
      <t>タンピン</t>
    </rPh>
    <phoneticPr fontId="1"/>
  </si>
  <si>
    <t>吉祥天妃の柵（E01-001）</t>
    <phoneticPr fontId="1"/>
  </si>
  <si>
    <t>吉祥天妃の柵・ロゴ入り（E01-002）</t>
    <rPh sb="9" eb="10">
      <t>イ</t>
    </rPh>
    <phoneticPr fontId="1"/>
  </si>
  <si>
    <t>両妃飛天図・ロゴ入り（E02-002）</t>
    <rPh sb="8" eb="9">
      <t>イ</t>
    </rPh>
    <phoneticPr fontId="1"/>
  </si>
  <si>
    <t>弁財天妃の柵（G01-001）</t>
    <rPh sb="0" eb="3">
      <t>ベンザイテン</t>
    </rPh>
    <rPh sb="3" eb="4">
      <t>ヒ</t>
    </rPh>
    <rPh sb="5" eb="6">
      <t>サク</t>
    </rPh>
    <phoneticPr fontId="1"/>
  </si>
  <si>
    <t>弁財天妃の柵・箱入り（G01-002）</t>
    <rPh sb="0" eb="3">
      <t>ベンザイテン</t>
    </rPh>
    <rPh sb="3" eb="4">
      <t>ヒ</t>
    </rPh>
    <rPh sb="5" eb="6">
      <t>サク</t>
    </rPh>
    <rPh sb="7" eb="8">
      <t>ハコ</t>
    </rPh>
    <rPh sb="8" eb="9">
      <t>イ</t>
    </rPh>
    <phoneticPr fontId="1"/>
  </si>
  <si>
    <t>弘仁の柵・額装（C05-001）</t>
    <rPh sb="5" eb="7">
      <t>ガクソウ</t>
    </rPh>
    <phoneticPr fontId="1"/>
  </si>
  <si>
    <t>弘仁の柵・単品（C05-002）</t>
    <rPh sb="5" eb="7">
      <t>タンピン</t>
    </rPh>
    <phoneticPr fontId="1"/>
  </si>
  <si>
    <t>商品単価</t>
    <rPh sb="0" eb="2">
      <t>ショウヒン</t>
    </rPh>
    <rPh sb="2" eb="4">
      <t>タンカ</t>
    </rPh>
    <phoneticPr fontId="1"/>
  </si>
  <si>
    <t>電話番号</t>
    <rPh sb="0" eb="2">
      <t>デンワ</t>
    </rPh>
    <rPh sb="2" eb="4">
      <t>バンゴウ</t>
    </rPh>
    <phoneticPr fontId="1"/>
  </si>
  <si>
    <t>数量</t>
    <rPh sb="0" eb="2">
      <t>スウリョウ</t>
    </rPh>
    <phoneticPr fontId="1"/>
  </si>
  <si>
    <t>商品単価</t>
    <rPh sb="0" eb="2">
      <t>ショウヒン</t>
    </rPh>
    <rPh sb="2" eb="4">
      <t>タンカ</t>
    </rPh>
    <phoneticPr fontId="1"/>
  </si>
  <si>
    <t>×</t>
    <phoneticPr fontId="1"/>
  </si>
  <si>
    <t>＝</t>
    <phoneticPr fontId="1"/>
  </si>
  <si>
    <t>商品合計金額</t>
    <rPh sb="0" eb="2">
      <t>ショウヒン</t>
    </rPh>
    <rPh sb="2" eb="4">
      <t>ゴウケイ</t>
    </rPh>
    <rPh sb="4" eb="6">
      <t>キンガク</t>
    </rPh>
    <phoneticPr fontId="1"/>
  </si>
  <si>
    <t>送料</t>
    <rPh sb="0" eb="2">
      <t>ソウリョウ</t>
    </rPh>
    <phoneticPr fontId="1"/>
  </si>
  <si>
    <t>＋</t>
    <phoneticPr fontId="1"/>
  </si>
  <si>
    <t>＋</t>
    <phoneticPr fontId="1"/>
  </si>
  <si>
    <t>裏書き</t>
    <rPh sb="0" eb="2">
      <t>ウラガ</t>
    </rPh>
    <phoneticPr fontId="1"/>
  </si>
  <si>
    <t>のし</t>
    <phoneticPr fontId="1"/>
  </si>
  <si>
    <t>価格</t>
    <rPh sb="0" eb="2">
      <t>カカク</t>
    </rPh>
    <phoneticPr fontId="1"/>
  </si>
  <si>
    <t>安川オビアス株式会社 宛</t>
    <rPh sb="0" eb="2">
      <t>ヤスカワ</t>
    </rPh>
    <rPh sb="6" eb="8">
      <t>カブシキ</t>
    </rPh>
    <rPh sb="8" eb="10">
      <t>カイシャ</t>
    </rPh>
    <rPh sb="11" eb="12">
      <t>ア</t>
    </rPh>
    <phoneticPr fontId="1"/>
  </si>
  <si>
    <t>裏書き</t>
    <rPh sb="0" eb="2">
      <t>ウラガ</t>
    </rPh>
    <phoneticPr fontId="1"/>
  </si>
  <si>
    <t>のし</t>
    <phoneticPr fontId="1"/>
  </si>
  <si>
    <t>のし</t>
    <phoneticPr fontId="1"/>
  </si>
  <si>
    <t>利用しない</t>
    <phoneticPr fontId="1"/>
  </si>
  <si>
    <t>申し込む</t>
    <rPh sb="0" eb="1">
      <t>モウ</t>
    </rPh>
    <rPh sb="2" eb="3">
      <t>コ</t>
    </rPh>
    <phoneticPr fontId="1"/>
  </si>
  <si>
    <t>利用しない</t>
    <rPh sb="0" eb="2">
      <t>リヨウ</t>
    </rPh>
    <phoneticPr fontId="1"/>
  </si>
  <si>
    <t>オプション</t>
    <phoneticPr fontId="1"/>
  </si>
  <si>
    <t>会社名</t>
    <rPh sb="0" eb="3">
      <t>カイシャメイ</t>
    </rPh>
    <phoneticPr fontId="1"/>
  </si>
  <si>
    <t>部署・役職</t>
    <rPh sb="0" eb="2">
      <t>ブショ</t>
    </rPh>
    <rPh sb="3" eb="5">
      <t>ヤクショク</t>
    </rPh>
    <phoneticPr fontId="1"/>
  </si>
  <si>
    <t>メールアドレス</t>
    <phoneticPr fontId="1"/>
  </si>
  <si>
    <t>祝</t>
  </si>
  <si>
    <t>株式会社○○○○</t>
    <rPh sb="0" eb="2">
      <t>カブシキ</t>
    </rPh>
    <rPh sb="2" eb="4">
      <t>カイシャ</t>
    </rPh>
    <phoneticPr fontId="1"/>
  </si>
  <si>
    <r>
      <rPr>
        <b/>
        <sz val="8"/>
        <color theme="1"/>
        <rFont val="ＭＳ Ｐ明朝"/>
        <family val="1"/>
        <charset val="128"/>
      </rPr>
      <t>取締役社長</t>
    </r>
    <r>
      <rPr>
        <b/>
        <sz val="11"/>
        <color theme="1"/>
        <rFont val="ＭＳ Ｐ明朝"/>
        <family val="1"/>
        <charset val="128"/>
      </rPr>
      <t xml:space="preserve"> ○○○○</t>
    </r>
    <rPh sb="0" eb="3">
      <t>トリシマリヤク</t>
    </rPh>
    <rPh sb="3" eb="5">
      <t>シャチョウ</t>
    </rPh>
    <phoneticPr fontId="1"/>
  </si>
  <si>
    <t>〇〇〇御祝</t>
    <phoneticPr fontId="1"/>
  </si>
  <si>
    <t>贈</t>
    <rPh sb="0" eb="1">
      <t>ゾウ</t>
    </rPh>
    <phoneticPr fontId="1"/>
  </si>
  <si>
    <t>「祝 新社屋御落成」「祝 新工場御落成」「祝 御新築」「祝 御移転」</t>
    <rPh sb="1" eb="2">
      <t>シュク</t>
    </rPh>
    <rPh sb="3" eb="6">
      <t>シンシャオク</t>
    </rPh>
    <rPh sb="6" eb="9">
      <t>ゴラクセイ</t>
    </rPh>
    <rPh sb="11" eb="12">
      <t>シュク</t>
    </rPh>
    <rPh sb="13" eb="16">
      <t>シンコウジョウ</t>
    </rPh>
    <rPh sb="16" eb="19">
      <t>ゴラクセイ</t>
    </rPh>
    <rPh sb="21" eb="22">
      <t>シュク</t>
    </rPh>
    <rPh sb="23" eb="26">
      <t>ゴシンチク</t>
    </rPh>
    <rPh sb="28" eb="29">
      <t>シュク</t>
    </rPh>
    <rPh sb="30" eb="33">
      <t>ゴイテン</t>
    </rPh>
    <phoneticPr fontId="1"/>
  </si>
  <si>
    <t>「御竣工御祝」「御落成御祝」「御新築御祝」「御移転御祝」「新会社創立御祝」</t>
    <rPh sb="1" eb="2">
      <t>ゴ</t>
    </rPh>
    <rPh sb="2" eb="4">
      <t>シュンコウ</t>
    </rPh>
    <rPh sb="4" eb="5">
      <t>オ</t>
    </rPh>
    <rPh sb="5" eb="6">
      <t>イワイ</t>
    </rPh>
    <rPh sb="8" eb="9">
      <t>ゴ</t>
    </rPh>
    <rPh sb="9" eb="11">
      <t>ラクセイ</t>
    </rPh>
    <rPh sb="11" eb="12">
      <t>オ</t>
    </rPh>
    <rPh sb="12" eb="13">
      <t>イワイ</t>
    </rPh>
    <rPh sb="15" eb="16">
      <t>ゴ</t>
    </rPh>
    <rPh sb="16" eb="18">
      <t>シンチク</t>
    </rPh>
    <rPh sb="18" eb="19">
      <t>オ</t>
    </rPh>
    <rPh sb="19" eb="20">
      <t>イワイ</t>
    </rPh>
    <rPh sb="22" eb="23">
      <t>ゴ</t>
    </rPh>
    <rPh sb="23" eb="25">
      <t>イテン</t>
    </rPh>
    <rPh sb="25" eb="26">
      <t>オ</t>
    </rPh>
    <rPh sb="26" eb="27">
      <t>イワイ</t>
    </rPh>
    <rPh sb="29" eb="32">
      <t>シンガイシャ</t>
    </rPh>
    <rPh sb="32" eb="34">
      <t>ソウリツ</t>
    </rPh>
    <rPh sb="34" eb="35">
      <t>オ</t>
    </rPh>
    <rPh sb="35" eb="36">
      <t>イワイ</t>
    </rPh>
    <phoneticPr fontId="1"/>
  </si>
  <si>
    <r>
      <t xml:space="preserve">新工場
</t>
    </r>
    <r>
      <rPr>
        <b/>
        <sz val="26"/>
        <color theme="1"/>
        <rFont val="ＭＳ Ｐ明朝"/>
        <family val="1"/>
        <charset val="128"/>
      </rPr>
      <t>御竣工</t>
    </r>
    <rPh sb="1" eb="3">
      <t>コウジョウ</t>
    </rPh>
    <phoneticPr fontId="1"/>
  </si>
  <si>
    <r>
      <t>新会社</t>
    </r>
    <r>
      <rPr>
        <b/>
        <sz val="26"/>
        <color theme="1"/>
        <rFont val="ＭＳ Ｐ明朝"/>
        <family val="1"/>
        <charset val="128"/>
      </rPr>
      <t>創立</t>
    </r>
    <rPh sb="1" eb="3">
      <t>カイシャ</t>
    </rPh>
    <rPh sb="3" eb="5">
      <t>ソウリツ</t>
    </rPh>
    <phoneticPr fontId="1"/>
  </si>
  <si>
    <t>御昇進</t>
  </si>
  <si>
    <t>裏書き・のし をご利用される場合は、別シートにご希望の文面をご記入ください。</t>
    <rPh sb="0" eb="2">
      <t>ウラガ</t>
    </rPh>
    <rPh sb="9" eb="11">
      <t>リヨウ</t>
    </rPh>
    <rPh sb="14" eb="16">
      <t>バアイ</t>
    </rPh>
    <rPh sb="18" eb="19">
      <t>ベツ</t>
    </rPh>
    <rPh sb="24" eb="26">
      <t>キボウ</t>
    </rPh>
    <rPh sb="27" eb="29">
      <t>ブンメン</t>
    </rPh>
    <rPh sb="31" eb="33">
      <t>キニュウ</t>
    </rPh>
    <phoneticPr fontId="1"/>
  </si>
  <si>
    <t>裏書き・のし を記入する</t>
    <rPh sb="0" eb="2">
      <t>ウラガ</t>
    </rPh>
    <rPh sb="8" eb="10">
      <t>キニュウ</t>
    </rPh>
    <phoneticPr fontId="1"/>
  </si>
  <si>
    <t>※商品のお申し込み受注後に在庫を確認し、発送予定日をお知らせします。</t>
    <phoneticPr fontId="1"/>
  </si>
  <si>
    <t>富樓那の柵・額装（H01-001）</t>
    <rPh sb="6" eb="8">
      <t>ガクソウ</t>
    </rPh>
    <phoneticPr fontId="1"/>
  </si>
  <si>
    <t>富樓那の柵・単品（H01-002）</t>
    <rPh sb="6" eb="8">
      <t>タンピン</t>
    </rPh>
    <phoneticPr fontId="1"/>
  </si>
  <si>
    <t>商品①</t>
    <rPh sb="0" eb="2">
      <t>ショウヒン</t>
    </rPh>
    <phoneticPr fontId="1"/>
  </si>
  <si>
    <t>お届け先</t>
    <rPh sb="1" eb="2">
      <t>トド</t>
    </rPh>
    <rPh sb="3" eb="4">
      <t>サキ</t>
    </rPh>
    <phoneticPr fontId="1"/>
  </si>
  <si>
    <t>※裏書き・のしをご利用の場合は、必ず別シートに文面を記載してお申し込みください。</t>
    <phoneticPr fontId="1"/>
  </si>
  <si>
    <t>地域</t>
    <rPh sb="0" eb="2">
      <t>チイキ</t>
    </rPh>
    <phoneticPr fontId="1"/>
  </si>
  <si>
    <t>都道府県名</t>
    <rPh sb="0" eb="4">
      <t>トドウフケン</t>
    </rPh>
    <rPh sb="4" eb="5">
      <t>メイ</t>
    </rPh>
    <phoneticPr fontId="1"/>
  </si>
  <si>
    <t>＜東北： 青森県、岩手県、秋田県、宮城県、山形県、福島県＞</t>
    <rPh sb="1" eb="3">
      <t>トウホク</t>
    </rPh>
    <rPh sb="5" eb="7">
      <t>アオモリ</t>
    </rPh>
    <phoneticPr fontId="1"/>
  </si>
  <si>
    <t>＜関東： 東京都、神奈川県、千葉県、埼玉県、茨城県、栃木県、群馬県＞</t>
    <rPh sb="1" eb="3">
      <t>カントウ</t>
    </rPh>
    <phoneticPr fontId="1"/>
  </si>
  <si>
    <t>＜甲信越： 山梨県、新潟県、長野県＞</t>
    <rPh sb="1" eb="4">
      <t>コウシンエツ</t>
    </rPh>
    <phoneticPr fontId="1"/>
  </si>
  <si>
    <t>＜北陸： 富山県、石川県、福井県＞</t>
    <rPh sb="1" eb="3">
      <t>ホクリク</t>
    </rPh>
    <phoneticPr fontId="1"/>
  </si>
  <si>
    <t>＜東海： 岐阜県、静岡県、愛知県、三重県＞</t>
    <rPh sb="1" eb="3">
      <t>トウカイ</t>
    </rPh>
    <phoneticPr fontId="1"/>
  </si>
  <si>
    <t>＜関西： 滋賀県、京都府、大阪府、兵庫県、奈良県、和歌山県＞</t>
    <rPh sb="1" eb="3">
      <t>カンサイ</t>
    </rPh>
    <phoneticPr fontId="1"/>
  </si>
  <si>
    <t>＜中国： 鳥取県、島根県、広島県、岡山県、山口県＞</t>
    <rPh sb="1" eb="3">
      <t>チュウゴク</t>
    </rPh>
    <phoneticPr fontId="1"/>
  </si>
  <si>
    <t>＜四国： 徳島県、香川県、愛媛県、高知県＞</t>
    <rPh sb="1" eb="3">
      <t>シコク</t>
    </rPh>
    <phoneticPr fontId="1"/>
  </si>
  <si>
    <t>商品②</t>
    <rPh sb="0" eb="2">
      <t>ショウヒン</t>
    </rPh>
    <phoneticPr fontId="1"/>
  </si>
  <si>
    <t>商品③</t>
    <rPh sb="0" eb="2">
      <t>ショウヒン</t>
    </rPh>
    <phoneticPr fontId="1"/>
  </si>
  <si>
    <t>ご氏名</t>
    <rPh sb="1" eb="3">
      <t>シメイ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</si>
  <si>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</si>
  <si>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</si>
  <si>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 xml:space="preserve">＜備考＞
</t>
    <rPh sb="1" eb="3">
      <t>ビコウ</t>
    </rPh>
    <phoneticPr fontId="1"/>
  </si>
  <si>
    <t>ご請求額</t>
    <rPh sb="1" eb="3">
      <t>セイキュウ</t>
    </rPh>
    <rPh sb="3" eb="4">
      <t>ガク</t>
    </rPh>
    <phoneticPr fontId="1"/>
  </si>
  <si>
    <t>　</t>
    <phoneticPr fontId="1"/>
  </si>
  <si>
    <t>※複数の商品をまとめて発送できる場合は、正しい送料を弊社からお知らせいたします。</t>
    <rPh sb="1" eb="3">
      <t>フクスウ</t>
    </rPh>
    <rPh sb="4" eb="6">
      <t>ショウヒン</t>
    </rPh>
    <rPh sb="11" eb="13">
      <t>ハッソウ</t>
    </rPh>
    <rPh sb="16" eb="18">
      <t>バアイ</t>
    </rPh>
    <rPh sb="20" eb="21">
      <t>タダ</t>
    </rPh>
    <rPh sb="23" eb="25">
      <t>ソウリョウ</t>
    </rPh>
    <rPh sb="26" eb="28">
      <t>ヘイシャ</t>
    </rPh>
    <rPh sb="31" eb="32">
      <t>シ</t>
    </rPh>
    <phoneticPr fontId="1"/>
  </si>
  <si>
    <t>※複数か所への発送をご希望の場合は、お届け先ごとに注文書をご記入ください。</t>
    <rPh sb="1" eb="3">
      <t>フクスウ</t>
    </rPh>
    <rPh sb="4" eb="5">
      <t>ショ</t>
    </rPh>
    <rPh sb="7" eb="9">
      <t>ハッソウ</t>
    </rPh>
    <rPh sb="11" eb="13">
      <t>キボウ</t>
    </rPh>
    <rPh sb="14" eb="16">
      <t>バアイ</t>
    </rPh>
    <rPh sb="19" eb="20">
      <t>トド</t>
    </rPh>
    <rPh sb="21" eb="22">
      <t>サキ</t>
    </rPh>
    <rPh sb="25" eb="28">
      <t>チュウモンショ</t>
    </rPh>
    <rPh sb="30" eb="32">
      <t>キニュウ</t>
    </rPh>
    <phoneticPr fontId="1"/>
  </si>
  <si>
    <t>ご発注者</t>
    <rPh sb="1" eb="3">
      <t>ハッチュウ</t>
    </rPh>
    <rPh sb="3" eb="4">
      <t>シャ</t>
    </rPh>
    <phoneticPr fontId="1"/>
  </si>
  <si>
    <t>棟方志功贈答品 ご注文書</t>
    <rPh sb="0" eb="2">
      <t>ムナカタ</t>
    </rPh>
    <rPh sb="2" eb="4">
      <t>シコウ</t>
    </rPh>
    <rPh sb="4" eb="7">
      <t>ゾウトウヒン</t>
    </rPh>
    <phoneticPr fontId="1"/>
  </si>
  <si>
    <t>発注日：</t>
    <rPh sb="0" eb="3">
      <t>ハッチュウビ</t>
    </rPh>
    <phoneticPr fontId="1"/>
  </si>
  <si>
    <t>小計（税込）</t>
    <rPh sb="0" eb="2">
      <t>ショウケイ</t>
    </rPh>
    <rPh sb="3" eb="5">
      <t>ゼイコミ</t>
    </rPh>
    <phoneticPr fontId="1"/>
  </si>
  <si>
    <t>納品希望日</t>
    <rPh sb="0" eb="2">
      <t>ノウヒン</t>
    </rPh>
    <rPh sb="2" eb="5">
      <t>キボウビ</t>
    </rPh>
    <phoneticPr fontId="1"/>
  </si>
  <si>
    <t>　発送時の伝票に記載する「送り主」のお名前</t>
    <rPh sb="1" eb="3">
      <t>ハッソウ</t>
    </rPh>
    <rPh sb="3" eb="4">
      <t>ジ</t>
    </rPh>
    <rPh sb="5" eb="7">
      <t>デンピョウ</t>
    </rPh>
    <rPh sb="8" eb="10">
      <t>キサイ</t>
    </rPh>
    <rPh sb="13" eb="14">
      <t>オク</t>
    </rPh>
    <rPh sb="15" eb="16">
      <t>ヌシ</t>
    </rPh>
    <rPh sb="19" eb="21">
      <t>ナマエ</t>
    </rPh>
    <phoneticPr fontId="1"/>
  </si>
  <si>
    <t>創立○周年</t>
  </si>
  <si>
    <t>お届け日の目安</t>
    <phoneticPr fontId="1"/>
  </si>
  <si>
    <t>●在庫がある場合：約5営業日での発送
●在庫がない場合：約10営業日での発送
●裏書き・のし追加：プラス3営業日</t>
    <phoneticPr fontId="1"/>
  </si>
  <si>
    <t>希望納期</t>
    <phoneticPr fontId="1"/>
  </si>
  <si>
    <t>注文書送付先</t>
    <rPh sb="3" eb="6">
      <t>ソウフサキ</t>
    </rPh>
    <phoneticPr fontId="1"/>
  </si>
  <si>
    <t>order@yaskawa.co.jp</t>
    <phoneticPr fontId="1"/>
  </si>
  <si>
    <t>メール：</t>
    <phoneticPr fontId="1"/>
  </si>
  <si>
    <t>ＦＡＸ：</t>
    <phoneticPr fontId="1"/>
  </si>
  <si>
    <t>引き取り</t>
    <rPh sb="0" eb="1">
      <t>ヒ</t>
    </rPh>
    <rPh sb="2" eb="3">
      <t>ト</t>
    </rPh>
    <phoneticPr fontId="1"/>
  </si>
  <si>
    <t>※初回お取引の場合、ご請求額のお振り込み後の発送手配となります。</t>
    <rPh sb="1" eb="3">
      <t>ショカイ</t>
    </rPh>
    <rPh sb="4" eb="6">
      <t>トリヒキ</t>
    </rPh>
    <rPh sb="7" eb="9">
      <t>バアイ</t>
    </rPh>
    <rPh sb="11" eb="14">
      <t>セイキュウガク</t>
    </rPh>
    <rPh sb="16" eb="17">
      <t>フ</t>
    </rPh>
    <rPh sb="18" eb="19">
      <t>コ</t>
    </rPh>
    <rPh sb="20" eb="21">
      <t>ゴ</t>
    </rPh>
    <rPh sb="22" eb="24">
      <t>ハッソウ</t>
    </rPh>
    <rPh sb="24" eb="26">
      <t>テハイ</t>
    </rPh>
    <phoneticPr fontId="1"/>
  </si>
  <si>
    <t>請求書のお届け</t>
    <rPh sb="0" eb="3">
      <t>セイキュウショ</t>
    </rPh>
    <rPh sb="5" eb="6">
      <t>トド</t>
    </rPh>
    <phoneticPr fontId="1"/>
  </si>
  <si>
    <t>＜選択してください＞</t>
    <rPh sb="1" eb="3">
      <t>センタク</t>
    </rPh>
    <phoneticPr fontId="1"/>
  </si>
  <si>
    <t>引き取り</t>
    <rPh sb="0" eb="1">
      <t>ヒ</t>
    </rPh>
    <rPh sb="2" eb="3">
      <t>ト</t>
    </rPh>
    <phoneticPr fontId="1"/>
  </si>
  <si>
    <t>千葉県</t>
    <rPh sb="0" eb="3">
      <t>チバケン</t>
    </rPh>
    <phoneticPr fontId="1"/>
  </si>
  <si>
    <t>埼玉県</t>
    <rPh sb="0" eb="3">
      <t>サイタマケン</t>
    </rPh>
    <phoneticPr fontId="1"/>
  </si>
  <si>
    <t>茨城県</t>
    <rPh sb="0" eb="3">
      <t>イバラキケン</t>
    </rPh>
    <phoneticPr fontId="1"/>
  </si>
  <si>
    <t>柳緑花紅妃の柵・C（A02-003）</t>
    <phoneticPr fontId="1"/>
  </si>
  <si>
    <t>御朱印帳</t>
    <rPh sb="0" eb="4">
      <t>ゴシュインチョウ</t>
    </rPh>
    <phoneticPr fontId="1"/>
  </si>
  <si>
    <t>沖縄</t>
    <rPh sb="0" eb="2">
      <t>オキナワ</t>
    </rPh>
    <phoneticPr fontId="1"/>
  </si>
  <si>
    <r>
      <t>※お急ぎの場合は電話にてご連絡ください。　</t>
    </r>
    <r>
      <rPr>
        <b/>
        <sz val="11"/>
        <color theme="1"/>
        <rFont val="メイリオ"/>
        <family val="3"/>
        <charset val="128"/>
      </rPr>
      <t>棟方志功贈答品受付窓口　TEL：093-588-2461</t>
    </r>
    <rPh sb="2" eb="3">
      <t>イソ</t>
    </rPh>
    <rPh sb="5" eb="7">
      <t>バアイ</t>
    </rPh>
    <rPh sb="8" eb="10">
      <t>デンワ</t>
    </rPh>
    <rPh sb="13" eb="15">
      <t>レンラク</t>
    </rPh>
    <rPh sb="21" eb="23">
      <t>ムナカタ</t>
    </rPh>
    <rPh sb="23" eb="25">
      <t>シコウ</t>
    </rPh>
    <rPh sb="25" eb="28">
      <t>ゾウトウヒン</t>
    </rPh>
    <rPh sb="28" eb="30">
      <t>ウケツケ</t>
    </rPh>
    <rPh sb="30" eb="32">
      <t>マドグチ</t>
    </rPh>
    <phoneticPr fontId="1"/>
  </si>
  <si>
    <t>093-588-3706</t>
    <phoneticPr fontId="1"/>
  </si>
  <si>
    <t>PDFをメールで送ってください。（原紙は不要）</t>
  </si>
  <si>
    <r>
      <t xml:space="preserve">新社屋
</t>
    </r>
    <r>
      <rPr>
        <b/>
        <sz val="26"/>
        <color theme="1"/>
        <rFont val="ＭＳ Ｐ明朝"/>
        <family val="1"/>
        <charset val="128"/>
      </rPr>
      <t>御竣工</t>
    </r>
    <rPh sb="1" eb="3">
      <t>シャオク</t>
    </rPh>
    <phoneticPr fontId="1"/>
  </si>
  <si>
    <t>取締役御就任</t>
    <rPh sb="0" eb="3">
      <t>トリシマリヤク</t>
    </rPh>
    <rPh sb="3" eb="4">
      <t>オン</t>
    </rPh>
    <rPh sb="4" eb="6">
      <t>シュウニン</t>
    </rPh>
    <phoneticPr fontId="1"/>
  </si>
  <si>
    <t>＜九州：福岡県、佐賀県、長崎県、熊本県、大分県、宮崎県、鹿児島県＞</t>
    <rPh sb="1" eb="3">
      <t>キュウシュウ</t>
    </rPh>
    <rPh sb="4" eb="6">
      <t>フクオカ</t>
    </rPh>
    <rPh sb="6" eb="7">
      <t>ケン</t>
    </rPh>
    <rPh sb="8" eb="10">
      <t>サガ</t>
    </rPh>
    <rPh sb="10" eb="11">
      <t>ケン</t>
    </rPh>
    <rPh sb="12" eb="14">
      <t>ナガサキ</t>
    </rPh>
    <rPh sb="14" eb="15">
      <t>ケン</t>
    </rPh>
    <rPh sb="16" eb="18">
      <t>クマモト</t>
    </rPh>
    <rPh sb="18" eb="19">
      <t>ケン</t>
    </rPh>
    <rPh sb="20" eb="22">
      <t>オオイタ</t>
    </rPh>
    <rPh sb="22" eb="23">
      <t>ケン</t>
    </rPh>
    <rPh sb="24" eb="26">
      <t>ミヤザキ</t>
    </rPh>
    <rPh sb="26" eb="27">
      <t>ケン</t>
    </rPh>
    <rPh sb="28" eb="31">
      <t>カゴシマ</t>
    </rPh>
    <rPh sb="31" eb="32">
      <t>ケン</t>
    </rPh>
    <phoneticPr fontId="1"/>
  </si>
  <si>
    <t>＜安川オビアス本社（北九州市小倉北区）にて引き取り　※額装品は送料が発生します＞</t>
    <rPh sb="1" eb="3">
      <t>ヤスカワ</t>
    </rPh>
    <rPh sb="7" eb="9">
      <t>ホンシャ</t>
    </rPh>
    <rPh sb="10" eb="14">
      <t>キタキュウシュウシ</t>
    </rPh>
    <rPh sb="14" eb="18">
      <t>コクラキタク</t>
    </rPh>
    <rPh sb="21" eb="22">
      <t>ヒ</t>
    </rPh>
    <rPh sb="23" eb="24">
      <t>ト</t>
    </rPh>
    <rPh sb="27" eb="29">
      <t>ガクソウ</t>
    </rPh>
    <rPh sb="29" eb="30">
      <t>ヒン</t>
    </rPh>
    <rPh sb="31" eb="33">
      <t>ソウリョウ</t>
    </rPh>
    <rPh sb="34" eb="36">
      <t>ハッセイ</t>
    </rPh>
    <phoneticPr fontId="1"/>
  </si>
  <si>
    <t>「謹呈」「御祝」「御餞別」「内祝」「記念品」…</t>
    <rPh sb="5" eb="6">
      <t>オ</t>
    </rPh>
    <rPh sb="6" eb="7">
      <t>イワイ</t>
    </rPh>
    <rPh sb="9" eb="10">
      <t>ゴ</t>
    </rPh>
    <rPh sb="10" eb="12">
      <t>センベツ</t>
    </rPh>
    <rPh sb="14" eb="16">
      <t>ウチイワイ</t>
    </rPh>
    <rPh sb="18" eb="21">
      <t>キネンヒン</t>
    </rPh>
    <phoneticPr fontId="1"/>
  </si>
  <si>
    <t>「祝 新会社創立」「祝 東証上場」「祝 御昇進」「御退職記念」…</t>
    <rPh sb="1" eb="2">
      <t>シュク</t>
    </rPh>
    <rPh sb="3" eb="6">
      <t>シンガイシャ</t>
    </rPh>
    <rPh sb="6" eb="8">
      <t>ソウリツ</t>
    </rPh>
    <rPh sb="10" eb="11">
      <t>シュク</t>
    </rPh>
    <rPh sb="12" eb="14">
      <t>トウショウ</t>
    </rPh>
    <rPh sb="14" eb="16">
      <t>ジョウジョウ</t>
    </rPh>
    <rPh sb="18" eb="19">
      <t>シュク</t>
    </rPh>
    <rPh sb="20" eb="21">
      <t>ゴ</t>
    </rPh>
    <rPh sb="21" eb="23">
      <t>ショウシン</t>
    </rPh>
    <rPh sb="25" eb="28">
      <t>ゴタイショク</t>
    </rPh>
    <rPh sb="28" eb="30">
      <t>キネン</t>
    </rPh>
    <phoneticPr fontId="1"/>
  </si>
  <si>
    <r>
      <t>送料（</t>
    </r>
    <r>
      <rPr>
        <sz val="10"/>
        <color rgb="FFFF0000"/>
        <rFont val="メイリオ"/>
        <family val="3"/>
        <charset val="128"/>
      </rPr>
      <t>税込</t>
    </r>
    <r>
      <rPr>
        <sz val="10"/>
        <color theme="1"/>
        <rFont val="メイリオ"/>
        <family val="3"/>
        <charset val="128"/>
      </rPr>
      <t>価格）</t>
    </r>
    <rPh sb="0" eb="2">
      <t>ソウリョウ</t>
    </rPh>
    <rPh sb="3" eb="5">
      <t>ゼイコミ</t>
    </rPh>
    <rPh sb="5" eb="7">
      <t>カカク</t>
    </rPh>
    <phoneticPr fontId="1"/>
  </si>
  <si>
    <r>
      <t>販売価格（</t>
    </r>
    <r>
      <rPr>
        <sz val="10"/>
        <color rgb="FFFF0000"/>
        <rFont val="メイリオ"/>
        <family val="3"/>
        <charset val="128"/>
      </rPr>
      <t>税込</t>
    </r>
    <r>
      <rPr>
        <sz val="10"/>
        <color theme="1"/>
        <rFont val="メイリオ"/>
        <family val="3"/>
        <charset val="128"/>
      </rPr>
      <t>価格）</t>
    </r>
    <rPh sb="0" eb="2">
      <t>ハンバイ</t>
    </rPh>
    <rPh sb="2" eb="4">
      <t>カカク</t>
    </rPh>
    <rPh sb="5" eb="7">
      <t>ゼイコミ</t>
    </rPh>
    <rPh sb="7" eb="9">
      <t>カカク</t>
    </rPh>
    <phoneticPr fontId="1"/>
  </si>
  <si>
    <t>商品</t>
    <rPh sb="0" eb="2">
      <t>ショウヒン</t>
    </rPh>
    <phoneticPr fontId="1"/>
  </si>
  <si>
    <t>E01-002</t>
  </si>
  <si>
    <t>陶額「金富士の柵・A」</t>
    <rPh sb="0" eb="2">
      <t>トウガク</t>
    </rPh>
    <phoneticPr fontId="1"/>
  </si>
  <si>
    <t>A03-002</t>
    <phoneticPr fontId="1"/>
  </si>
  <si>
    <t>陶額「金富士の柵・C」</t>
    <phoneticPr fontId="1"/>
  </si>
  <si>
    <t>陶額「金富士の柵・D」</t>
    <phoneticPr fontId="1"/>
  </si>
  <si>
    <t>額装色紙「弘仁の柵」</t>
    <rPh sb="0" eb="2">
      <t>ガクソウ</t>
    </rPh>
    <rPh sb="2" eb="4">
      <t>シキシ</t>
    </rPh>
    <phoneticPr fontId="1"/>
  </si>
  <si>
    <t>色紙単品「弘仁の柵」</t>
    <rPh sb="0" eb="4">
      <t>シキシタンピン</t>
    </rPh>
    <phoneticPr fontId="1"/>
  </si>
  <si>
    <t>C05-002</t>
  </si>
  <si>
    <t>額装手ぬぐい「富樓那の柵」</t>
    <rPh sb="0" eb="2">
      <t>ガクソウ</t>
    </rPh>
    <rPh sb="2" eb="3">
      <t>テ</t>
    </rPh>
    <phoneticPr fontId="1"/>
  </si>
  <si>
    <t>手ぬぐい単品「富樓那の柵」</t>
    <rPh sb="0" eb="1">
      <t>テ</t>
    </rPh>
    <rPh sb="4" eb="6">
      <t>タンピン</t>
    </rPh>
    <phoneticPr fontId="1"/>
  </si>
  <si>
    <t>H01-002</t>
  </si>
  <si>
    <t>京扇子「吉祥天妃の柵」</t>
    <rPh sb="0" eb="1">
      <t>キョウ</t>
    </rPh>
    <rPh sb="1" eb="3">
      <t>センス</t>
    </rPh>
    <phoneticPr fontId="1"/>
  </si>
  <si>
    <t>京扇子「吉祥天妃の柵」ロゴ入り</t>
    <rPh sb="0" eb="1">
      <t>キョウ</t>
    </rPh>
    <rPh sb="1" eb="3">
      <t>センス</t>
    </rPh>
    <rPh sb="13" eb="14">
      <t>イ</t>
    </rPh>
    <phoneticPr fontId="1"/>
  </si>
  <si>
    <t>京扇子「両妃飛天図」ロゴ入り</t>
    <rPh sb="0" eb="1">
      <t>キョウ</t>
    </rPh>
    <rPh sb="1" eb="3">
      <t>センス</t>
    </rPh>
    <rPh sb="4" eb="5">
      <t>リョウ</t>
    </rPh>
    <rPh sb="12" eb="13">
      <t>イ</t>
    </rPh>
    <phoneticPr fontId="1"/>
  </si>
  <si>
    <t>E02-002</t>
  </si>
  <si>
    <t>御朱印帳「弁財天妃の柵」</t>
    <rPh sb="0" eb="3">
      <t>ゴシュイン</t>
    </rPh>
    <rPh sb="3" eb="4">
      <t>チョウ</t>
    </rPh>
    <rPh sb="5" eb="8">
      <t>ベンザイテン</t>
    </rPh>
    <rPh sb="8" eb="9">
      <t>ヒ</t>
    </rPh>
    <rPh sb="10" eb="11">
      <t>サク</t>
    </rPh>
    <phoneticPr fontId="1"/>
  </si>
  <si>
    <t>御朱印帳「弁財天妃の柵」箱入り</t>
    <rPh sb="0" eb="3">
      <t>ゴシュイン</t>
    </rPh>
    <rPh sb="3" eb="4">
      <t>チョウ</t>
    </rPh>
    <rPh sb="5" eb="8">
      <t>ベンザイテン</t>
    </rPh>
    <rPh sb="8" eb="9">
      <t>ヒ</t>
    </rPh>
    <rPh sb="10" eb="11">
      <t>サク</t>
    </rPh>
    <rPh sb="12" eb="14">
      <t>ハコイ</t>
    </rPh>
    <phoneticPr fontId="1"/>
  </si>
  <si>
    <t>G01-002</t>
  </si>
  <si>
    <t>商品名（商品番号）</t>
    <phoneticPr fontId="1"/>
  </si>
  <si>
    <t>プレート</t>
    <phoneticPr fontId="1"/>
  </si>
  <si>
    <t>カレンダー</t>
    <phoneticPr fontId="1"/>
  </si>
  <si>
    <t>額装染作「青森佞武多の柵・C」</t>
    <phoneticPr fontId="1"/>
  </si>
  <si>
    <t>B03-003</t>
    <phoneticPr fontId="1"/>
  </si>
  <si>
    <t>A03-001</t>
    <phoneticPr fontId="1"/>
  </si>
  <si>
    <t>陶額「金富士の柵・B」</t>
    <phoneticPr fontId="1"/>
  </si>
  <si>
    <t>A03-003</t>
    <phoneticPr fontId="1"/>
  </si>
  <si>
    <t>A03-004</t>
    <phoneticPr fontId="1"/>
  </si>
  <si>
    <t>C05-001</t>
    <phoneticPr fontId="1"/>
  </si>
  <si>
    <t>H01-001</t>
    <phoneticPr fontId="1"/>
  </si>
  <si>
    <t>E01-001</t>
    <phoneticPr fontId="1"/>
  </si>
  <si>
    <t>G01-001</t>
    <phoneticPr fontId="1"/>
  </si>
  <si>
    <t>注文書名称</t>
    <rPh sb="0" eb="3">
      <t>チュウモンショ</t>
    </rPh>
    <rPh sb="3" eb="5">
      <t>メイショウ</t>
    </rPh>
    <phoneticPr fontId="1"/>
  </si>
  <si>
    <t>※税別</t>
    <rPh sb="1" eb="3">
      <t>ゼイベツ</t>
    </rPh>
    <phoneticPr fontId="1"/>
  </si>
  <si>
    <t>数量</t>
    <rPh sb="0" eb="2">
      <t>スウリョウ</t>
    </rPh>
    <phoneticPr fontId="1"/>
  </si>
  <si>
    <t>商品</t>
    <rPh sb="0" eb="2">
      <t>ショウヒン</t>
    </rPh>
    <phoneticPr fontId="1"/>
  </si>
  <si>
    <t>売上単価</t>
    <rPh sb="0" eb="2">
      <t>ウリアゲ</t>
    </rPh>
    <rPh sb="2" eb="4">
      <t>タンカ</t>
    </rPh>
    <phoneticPr fontId="1"/>
  </si>
  <si>
    <t>仕入単価</t>
    <rPh sb="0" eb="2">
      <t>シイレ</t>
    </rPh>
    <rPh sb="2" eb="4">
      <t>タンカ</t>
    </rPh>
    <phoneticPr fontId="1"/>
  </si>
  <si>
    <t>池上彫刻工業</t>
    <rPh sb="0" eb="2">
      <t>イケガミ</t>
    </rPh>
    <rPh sb="2" eb="4">
      <t>チョウコク</t>
    </rPh>
    <rPh sb="4" eb="6">
      <t>コウギョウ</t>
    </rPh>
    <phoneticPr fontId="1"/>
  </si>
  <si>
    <t>仕入先</t>
    <rPh sb="0" eb="3">
      <t>シイレサキ</t>
    </rPh>
    <phoneticPr fontId="1"/>
  </si>
  <si>
    <t>種類</t>
    <rPh sb="0" eb="2">
      <t>シュルイ</t>
    </rPh>
    <phoneticPr fontId="1"/>
  </si>
  <si>
    <t>種類</t>
    <rPh sb="0" eb="2">
      <t>シュルイ</t>
    </rPh>
    <phoneticPr fontId="1"/>
  </si>
  <si>
    <t>額装染作</t>
    <rPh sb="0" eb="2">
      <t>ガクソウ</t>
    </rPh>
    <rPh sb="2" eb="4">
      <t>センサク</t>
    </rPh>
    <phoneticPr fontId="1"/>
  </si>
  <si>
    <t>有田焼陶板画</t>
    <phoneticPr fontId="1"/>
  </si>
  <si>
    <t>額装手ぬぐい</t>
    <phoneticPr fontId="1"/>
  </si>
  <si>
    <t>手ぬぐい単品</t>
    <phoneticPr fontId="1"/>
  </si>
  <si>
    <t>色紙単品</t>
    <phoneticPr fontId="1"/>
  </si>
  <si>
    <t>額装色紙</t>
    <phoneticPr fontId="1"/>
  </si>
  <si>
    <t>御朱印帳</t>
    <rPh sb="0" eb="4">
      <t>ゴシュインチョウ</t>
    </rPh>
    <phoneticPr fontId="1"/>
  </si>
  <si>
    <t>商品本体</t>
    <rPh sb="0" eb="2">
      <t>ショウヒン</t>
    </rPh>
    <rPh sb="2" eb="4">
      <t>ホンタイ</t>
    </rPh>
    <phoneticPr fontId="1"/>
  </si>
  <si>
    <t>送料（税別価格）</t>
    <rPh sb="0" eb="2">
      <t>ソウリョウ</t>
    </rPh>
    <rPh sb="3" eb="5">
      <t>ゼイベツ</t>
    </rPh>
    <rPh sb="5" eb="7">
      <t>カカク</t>
    </rPh>
    <phoneticPr fontId="1"/>
  </si>
  <si>
    <t>合　計　</t>
    <rPh sb="0" eb="1">
      <t>ゴウ</t>
    </rPh>
    <rPh sb="2" eb="3">
      <t>ケイ</t>
    </rPh>
    <phoneticPr fontId="1"/>
  </si>
  <si>
    <t xml:space="preserve">売上金額 </t>
    <rPh sb="0" eb="2">
      <t>ウリアゲ</t>
    </rPh>
    <rPh sb="2" eb="4">
      <t>キンガク</t>
    </rPh>
    <phoneticPr fontId="1"/>
  </si>
  <si>
    <t xml:space="preserve">仕入金額 </t>
    <rPh sb="0" eb="2">
      <t>シイレ</t>
    </rPh>
    <rPh sb="2" eb="4">
      <t>キンガク</t>
    </rPh>
    <phoneticPr fontId="1"/>
  </si>
  <si>
    <t>オーダー発動依頼書</t>
    <rPh sb="4" eb="6">
      <t>ハツドウ</t>
    </rPh>
    <rPh sb="6" eb="9">
      <t>イライショ</t>
    </rPh>
    <phoneticPr fontId="1"/>
  </si>
  <si>
    <t>がくぶち屋むらかみ　御中</t>
    <rPh sb="4" eb="5">
      <t>ヤ</t>
    </rPh>
    <rPh sb="10" eb="12">
      <t>オンチュウ</t>
    </rPh>
    <phoneticPr fontId="1"/>
  </si>
  <si>
    <t>●●●●/●●/●●</t>
    <phoneticPr fontId="1"/>
  </si>
  <si>
    <t>安川オビアス株式会社</t>
    <rPh sb="0" eb="2">
      <t>ヤスカワ</t>
    </rPh>
    <rPh sb="6" eb="10">
      <t>カブシキカイシャ</t>
    </rPh>
    <phoneticPr fontId="1"/>
  </si>
  <si>
    <t>いつもお世話になっております。
下記について額装品の制作・発送をお願いいたします。</t>
    <rPh sb="4" eb="6">
      <t>セワ</t>
    </rPh>
    <rPh sb="16" eb="18">
      <t>カキ</t>
    </rPh>
    <rPh sb="22" eb="24">
      <t>ガクソウ</t>
    </rPh>
    <rPh sb="24" eb="25">
      <t>ヒン</t>
    </rPh>
    <rPh sb="26" eb="28">
      <t>セイサク</t>
    </rPh>
    <rPh sb="29" eb="31">
      <t>ハッソウ</t>
    </rPh>
    <rPh sb="33" eb="34">
      <t>ネガ</t>
    </rPh>
    <phoneticPr fontId="1"/>
  </si>
  <si>
    <t>北九州市小倉北区大手町12-1 3F
TEL 093-588-2461</t>
    <rPh sb="0" eb="4">
      <t>キタキュウシュウシ</t>
    </rPh>
    <rPh sb="4" eb="8">
      <t>コクラキタク</t>
    </rPh>
    <rPh sb="8" eb="11">
      <t>オオテマチ</t>
    </rPh>
    <phoneticPr fontId="1"/>
  </si>
  <si>
    <t xml:space="preserve"> 額装品送付依頼書</t>
    <rPh sb="1" eb="3">
      <t>ガクソウ</t>
    </rPh>
    <rPh sb="3" eb="4">
      <t>ヒン</t>
    </rPh>
    <rPh sb="4" eb="6">
      <t>ソウフ</t>
    </rPh>
    <rPh sb="6" eb="9">
      <t>イライショ</t>
    </rPh>
    <phoneticPr fontId="1"/>
  </si>
  <si>
    <t>日付印</t>
    <rPh sb="0" eb="3">
      <t>ヒヅケイン</t>
    </rPh>
    <phoneticPr fontId="1"/>
  </si>
  <si>
    <t>１．商品</t>
    <rPh sb="2" eb="4">
      <t>ショウヒン</t>
    </rPh>
    <phoneticPr fontId="1"/>
  </si>
  <si>
    <t>包装</t>
    <rPh sb="0" eb="2">
      <t>ホウソウ</t>
    </rPh>
    <phoneticPr fontId="1"/>
  </si>
  <si>
    <t>外箱梱包</t>
    <rPh sb="0" eb="2">
      <t>ソトバコ</t>
    </rPh>
    <rPh sb="2" eb="4">
      <t>コンポウ</t>
    </rPh>
    <phoneticPr fontId="1"/>
  </si>
  <si>
    <t>ビニール袋</t>
    <rPh sb="4" eb="5">
      <t>ブクロ</t>
    </rPh>
    <phoneticPr fontId="1"/>
  </si>
  <si>
    <t>エンドユーザー</t>
    <phoneticPr fontId="1"/>
  </si>
  <si>
    <t>納品書同梱</t>
    <rPh sb="0" eb="3">
      <t>ノウヒンショ</t>
    </rPh>
    <rPh sb="3" eb="5">
      <t>ドウコン</t>
    </rPh>
    <phoneticPr fontId="1"/>
  </si>
  <si>
    <t>発送伝票</t>
    <rPh sb="0" eb="2">
      <t>ハッソウ</t>
    </rPh>
    <rPh sb="2" eb="4">
      <t>デンピョウ</t>
    </rPh>
    <phoneticPr fontId="1"/>
  </si>
  <si>
    <t>○</t>
  </si>
  <si>
    <t>○(要メール)</t>
  </si>
  <si>
    <t>２．お届け先</t>
    <rPh sb="3" eb="4">
      <t>トド</t>
    </rPh>
    <rPh sb="5" eb="6">
      <t>サキ</t>
    </rPh>
    <phoneticPr fontId="1"/>
  </si>
  <si>
    <t>電話番号</t>
    <rPh sb="0" eb="4">
      <t>デンワバンゴウ</t>
    </rPh>
    <phoneticPr fontId="1"/>
  </si>
  <si>
    <t>住　所</t>
    <rPh sb="0" eb="1">
      <t>ジュウ</t>
    </rPh>
    <rPh sb="2" eb="3">
      <t>ショ</t>
    </rPh>
    <phoneticPr fontId="1"/>
  </si>
  <si>
    <t>会社名</t>
    <rPh sb="0" eb="2">
      <t>カイシャ</t>
    </rPh>
    <rPh sb="2" eb="3">
      <t>メイ</t>
    </rPh>
    <phoneticPr fontId="1"/>
  </si>
  <si>
    <t>役　職</t>
    <rPh sb="0" eb="1">
      <t>ヤク</t>
    </rPh>
    <rPh sb="2" eb="3">
      <t>ショク</t>
    </rPh>
    <phoneticPr fontId="1"/>
  </si>
  <si>
    <t>氏　名</t>
    <rPh sb="0" eb="1">
      <t>シ</t>
    </rPh>
    <rPh sb="2" eb="3">
      <t>ナ</t>
    </rPh>
    <phoneticPr fontId="1"/>
  </si>
  <si>
    <t>３．送り主</t>
    <rPh sb="2" eb="3">
      <t>オク</t>
    </rPh>
    <rPh sb="4" eb="5">
      <t>ヌシ</t>
    </rPh>
    <phoneticPr fontId="1"/>
  </si>
  <si>
    <t>４．納期</t>
    <rPh sb="2" eb="4">
      <t>ノウキ</t>
    </rPh>
    <phoneticPr fontId="1"/>
  </si>
  <si>
    <t>配達希望日</t>
    <rPh sb="0" eb="2">
      <t>ハイタツ</t>
    </rPh>
    <rPh sb="2" eb="5">
      <t>キボウビ</t>
    </rPh>
    <phoneticPr fontId="1"/>
  </si>
  <si>
    <t>に必着でお願いします。</t>
  </si>
  <si>
    <t>安川オビアス</t>
    <rPh sb="0" eb="2">
      <t>ヤスカワ</t>
    </rPh>
    <phoneticPr fontId="1"/>
  </si>
  <si>
    <t>額装染作</t>
    <phoneticPr fontId="1"/>
  </si>
  <si>
    <t>（YOC本)</t>
    <rPh sb="4" eb="5">
      <t>ホン</t>
    </rPh>
    <phoneticPr fontId="1"/>
  </si>
  <si>
    <t>有田焼陶板画</t>
    <phoneticPr fontId="1"/>
  </si>
  <si>
    <t>北九州市小倉北区大手町12-1</t>
    <phoneticPr fontId="1"/>
  </si>
  <si>
    <t>安川オビアス株式会社</t>
    <phoneticPr fontId="1"/>
  </si>
  <si>
    <t>093-588-2461</t>
    <phoneticPr fontId="1"/>
  </si>
  <si>
    <t>金富士の柵・B（A03-002）</t>
    <phoneticPr fontId="1"/>
  </si>
  <si>
    <t>京扇子</t>
    <phoneticPr fontId="1"/>
  </si>
  <si>
    <t>御朱印帳</t>
    <phoneticPr fontId="1"/>
  </si>
  <si>
    <t>柳緑花紅妃の柵・A（A02-001）</t>
    <phoneticPr fontId="1"/>
  </si>
  <si>
    <t>柳緑花紅妃の柵・B（A02-002）</t>
    <phoneticPr fontId="1"/>
  </si>
  <si>
    <t>柳緑花紅妃の柵・D（A02-004）</t>
    <phoneticPr fontId="1"/>
  </si>
  <si>
    <t>両妃飛天図（E02-001）</t>
    <phoneticPr fontId="1"/>
  </si>
  <si>
    <t>のし</t>
    <phoneticPr fontId="1"/>
  </si>
  <si>
    <t>○ 国内用</t>
  </si>
  <si>
    <t>〒803-0814</t>
    <phoneticPr fontId="1"/>
  </si>
  <si>
    <t>発注者</t>
    <rPh sb="0" eb="3">
      <t>ハッチュウシャ</t>
    </rPh>
    <phoneticPr fontId="1"/>
  </si>
  <si>
    <t>直送</t>
    <rPh sb="0" eb="2">
      <t>チョクソウ</t>
    </rPh>
    <phoneticPr fontId="1"/>
  </si>
  <si>
    <t>のし</t>
    <phoneticPr fontId="1"/>
  </si>
  <si>
    <t>価格</t>
    <rPh sb="0" eb="2">
      <t>カカク</t>
    </rPh>
    <phoneticPr fontId="1"/>
  </si>
  <si>
    <t>のし</t>
    <phoneticPr fontId="1"/>
  </si>
  <si>
    <t>×</t>
  </si>
  <si>
    <t>×</t>
    <phoneticPr fontId="1"/>
  </si>
  <si>
    <t>○</t>
    <phoneticPr fontId="1"/>
  </si>
  <si>
    <t>記号</t>
    <rPh sb="0" eb="2">
      <t>キゴウ</t>
    </rPh>
    <phoneticPr fontId="1"/>
  </si>
  <si>
    <t>のし</t>
    <phoneticPr fontId="1"/>
  </si>
  <si>
    <t>様</t>
    <rPh sb="0" eb="1">
      <t>サマ</t>
    </rPh>
    <phoneticPr fontId="1"/>
  </si>
  <si>
    <t>棟方志功贈答品</t>
    <phoneticPr fontId="1"/>
  </si>
  <si>
    <t>承認</t>
    <rPh sb="0" eb="2">
      <t>ショウニン</t>
    </rPh>
    <phoneticPr fontId="1"/>
  </si>
  <si>
    <t>作成</t>
    <rPh sb="0" eb="2">
      <t>サクセイ</t>
    </rPh>
    <phoneticPr fontId="1"/>
  </si>
  <si>
    <t>備考</t>
    <rPh sb="0" eb="2">
      <t>ビコウ</t>
    </rPh>
    <phoneticPr fontId="1"/>
  </si>
  <si>
    <t>経費処理</t>
    <rPh sb="0" eb="2">
      <t>ケイヒ</t>
    </rPh>
    <rPh sb="2" eb="4">
      <t>ショリ</t>
    </rPh>
    <phoneticPr fontId="1"/>
  </si>
  <si>
    <t>利用しない</t>
  </si>
  <si>
    <t>〒</t>
    <phoneticPr fontId="1"/>
  </si>
  <si>
    <t>〒</t>
    <phoneticPr fontId="1"/>
  </si>
  <si>
    <t>弁財天妃の柵・A（B02-001）</t>
    <phoneticPr fontId="1"/>
  </si>
  <si>
    <t>弁財天妃の柵・C（B02-003）</t>
    <phoneticPr fontId="1"/>
  </si>
  <si>
    <t>商品番号</t>
    <rPh sb="0" eb="2">
      <t>ショウヒン</t>
    </rPh>
    <rPh sb="2" eb="4">
      <t>バンゴウ</t>
    </rPh>
    <phoneticPr fontId="1"/>
  </si>
  <si>
    <t>商品名</t>
    <rPh sb="0" eb="2">
      <t>ショウヒン</t>
    </rPh>
    <rPh sb="2" eb="3">
      <t>メイ</t>
    </rPh>
    <phoneticPr fontId="1"/>
  </si>
  <si>
    <t>案件名</t>
    <rPh sb="0" eb="2">
      <t>アンケン</t>
    </rPh>
    <rPh sb="2" eb="3">
      <t>メイ</t>
    </rPh>
    <phoneticPr fontId="1"/>
  </si>
  <si>
    <t>※複数商品の注文の場合は、案件名にすべての商品名を記載すること。</t>
    <rPh sb="13" eb="15">
      <t>アンケン</t>
    </rPh>
    <rPh sb="15" eb="16">
      <t>メイ</t>
    </rPh>
    <rPh sb="21" eb="23">
      <t>ショウヒン</t>
    </rPh>
    <rPh sb="23" eb="24">
      <t>メイ</t>
    </rPh>
    <rPh sb="25" eb="27">
      <t>キサイ</t>
    </rPh>
    <phoneticPr fontId="1"/>
  </si>
  <si>
    <t>得意先</t>
    <rPh sb="0" eb="3">
      <t>トクイサキ</t>
    </rPh>
    <phoneticPr fontId="1"/>
  </si>
  <si>
    <t>受注確率</t>
    <rPh sb="0" eb="2">
      <t>ジュチュウ</t>
    </rPh>
    <rPh sb="2" eb="4">
      <t>カクリツ</t>
    </rPh>
    <phoneticPr fontId="1"/>
  </si>
  <si>
    <t>A（80～100%）</t>
  </si>
  <si>
    <t>制作区分</t>
    <rPh sb="0" eb="2">
      <t>セイサク</t>
    </rPh>
    <rPh sb="2" eb="4">
      <t>クブン</t>
    </rPh>
    <phoneticPr fontId="1"/>
  </si>
  <si>
    <t>制作外</t>
    <rPh sb="0" eb="2">
      <t>セイサク</t>
    </rPh>
    <rPh sb="2" eb="3">
      <t>ガイ</t>
    </rPh>
    <phoneticPr fontId="1"/>
  </si>
  <si>
    <t>商品区分</t>
    <rPh sb="0" eb="2">
      <t>ショウヒン</t>
    </rPh>
    <rPh sb="2" eb="4">
      <t>クブン</t>
    </rPh>
    <phoneticPr fontId="1"/>
  </si>
  <si>
    <t>オリジナル商品</t>
    <rPh sb="5" eb="7">
      <t>ショウヒン</t>
    </rPh>
    <phoneticPr fontId="1"/>
  </si>
  <si>
    <t>棟方志功オリジナル商品</t>
    <rPh sb="0" eb="2">
      <t>ムナカタ</t>
    </rPh>
    <rPh sb="2" eb="4">
      <t>シコウ</t>
    </rPh>
    <rPh sb="9" eb="11">
      <t>ショウヒン</t>
    </rPh>
    <phoneticPr fontId="1"/>
  </si>
  <si>
    <t>請求先部門</t>
    <rPh sb="0" eb="3">
      <t>セイキュウサキ</t>
    </rPh>
    <rPh sb="3" eb="5">
      <t>ブモン</t>
    </rPh>
    <phoneticPr fontId="1"/>
  </si>
  <si>
    <t>請求先担当者</t>
    <rPh sb="0" eb="3">
      <t>セイキュウサキ</t>
    </rPh>
    <rPh sb="3" eb="6">
      <t>タントウシャ</t>
    </rPh>
    <phoneticPr fontId="1"/>
  </si>
  <si>
    <t>受注予定日</t>
    <rPh sb="0" eb="2">
      <t>ジュチュウ</t>
    </rPh>
    <rPh sb="2" eb="5">
      <t>ヨテイビ</t>
    </rPh>
    <phoneticPr fontId="1"/>
  </si>
  <si>
    <t>売上予定日</t>
    <rPh sb="0" eb="2">
      <t>ウリアゲ</t>
    </rPh>
    <rPh sb="2" eb="5">
      <t>ヨテイビ</t>
    </rPh>
    <phoneticPr fontId="1"/>
  </si>
  <si>
    <t>メモ</t>
    <phoneticPr fontId="1"/>
  </si>
  <si>
    <t>JOB No.</t>
    <phoneticPr fontId="1"/>
  </si>
  <si>
    <t>2023/5/8改訂</t>
    <rPh sb="8" eb="10">
      <t>カイテイ</t>
    </rPh>
    <phoneticPr fontId="1"/>
  </si>
  <si>
    <t>梱包・送料</t>
    <rPh sb="0" eb="2">
      <t>コンポウ</t>
    </rPh>
    <rPh sb="3" eb="5">
      <t>ソウリョウ</t>
    </rPh>
    <phoneticPr fontId="1"/>
  </si>
  <si>
    <t>商品セグメント２</t>
    <rPh sb="0" eb="2">
      <t>ショウヒン</t>
    </rPh>
    <phoneticPr fontId="1"/>
  </si>
  <si>
    <t>楢原</t>
    <rPh sb="0" eb="2">
      <t>ナラハラ</t>
    </rPh>
    <phoneticPr fontId="1"/>
  </si>
  <si>
    <t>業務部</t>
    <rPh sb="0" eb="3">
      <t>ギョウムブ</t>
    </rPh>
    <phoneticPr fontId="1"/>
  </si>
  <si>
    <t>O-001</t>
    <phoneticPr fontId="1"/>
  </si>
  <si>
    <t>O-002</t>
    <phoneticPr fontId="1"/>
  </si>
  <si>
    <t>O-003</t>
    <phoneticPr fontId="1"/>
  </si>
  <si>
    <t>不課税</t>
  </si>
  <si>
    <t>青森佞武多の柵・D（B03-004）</t>
  </si>
  <si>
    <t>青森佞武多の柵・D（B03-004）</t>
    <phoneticPr fontId="1"/>
  </si>
  <si>
    <t>額装染作「青森佞武多の柵・D」</t>
    <phoneticPr fontId="1"/>
  </si>
  <si>
    <t>B03-004</t>
    <phoneticPr fontId="1"/>
  </si>
  <si>
    <t xml:space="preserve">
※非課税</t>
    <rPh sb="2" eb="5">
      <t>ヒカゼイ</t>
    </rPh>
    <phoneticPr fontId="1"/>
  </si>
  <si>
    <t>★以下の数値は最新在庫(値上げ・インボイス経過措置反映後)の単価です。</t>
    <rPh sb="1" eb="3">
      <t>イカ</t>
    </rPh>
    <rPh sb="4" eb="6">
      <t>スウチ</t>
    </rPh>
    <rPh sb="7" eb="9">
      <t>サイシン</t>
    </rPh>
    <rPh sb="9" eb="11">
      <t>ザイコ</t>
    </rPh>
    <rPh sb="12" eb="14">
      <t>ネア</t>
    </rPh>
    <rPh sb="21" eb="23">
      <t>ケイカ</t>
    </rPh>
    <rPh sb="23" eb="25">
      <t>ソチ</t>
    </rPh>
    <rPh sb="25" eb="27">
      <t>ハンエイ</t>
    </rPh>
    <rPh sb="27" eb="28">
      <t>ゴ</t>
    </rPh>
    <rPh sb="30" eb="32">
      <t>タンカ</t>
    </rPh>
    <phoneticPr fontId="1"/>
  </si>
  <si>
    <t>青森佞武多の柵・C（B03-003）</t>
  </si>
  <si>
    <t>扇子</t>
    <rPh sb="0" eb="2">
      <t>センス</t>
    </rPh>
    <phoneticPr fontId="1"/>
  </si>
  <si>
    <t>火の願ひ 鴛鴦（E03-001）</t>
    <rPh sb="0" eb="1">
      <t>ヒ</t>
    </rPh>
    <rPh sb="2" eb="3">
      <t>ネガ</t>
    </rPh>
    <rPh sb="5" eb="7">
      <t>エンオウ</t>
    </rPh>
    <phoneticPr fontId="1"/>
  </si>
  <si>
    <t>火の願ひ 鴛鴦（E03-001）</t>
    <phoneticPr fontId="1"/>
  </si>
  <si>
    <t>火の願ひ 鴛鴦</t>
    <phoneticPr fontId="1"/>
  </si>
  <si>
    <t>E03-001</t>
    <phoneticPr fontId="1"/>
  </si>
  <si>
    <t>薔薇妃の柵・B（A04-002）</t>
    <phoneticPr fontId="1"/>
  </si>
  <si>
    <t>薔薇妃の柵・A（A04-001）</t>
    <phoneticPr fontId="1"/>
  </si>
  <si>
    <t>門世の柵・B（B04-002）</t>
    <phoneticPr fontId="1"/>
  </si>
  <si>
    <t>門世の柵・A（B04-001）</t>
    <phoneticPr fontId="1"/>
  </si>
  <si>
    <t>薔薇妃の柵・A（A04-001）</t>
  </si>
  <si>
    <t>門世の柵・A（B04-001）</t>
  </si>
  <si>
    <t>門世の柵・B（B04-002）</t>
  </si>
  <si>
    <t>額装染作「門生の柵・A」</t>
    <rPh sb="5" eb="7">
      <t>モンセイ</t>
    </rPh>
    <phoneticPr fontId="1"/>
  </si>
  <si>
    <t>額装染作「門生の柵・B」</t>
    <rPh sb="5" eb="7">
      <t>モンセイ</t>
    </rPh>
    <phoneticPr fontId="1"/>
  </si>
  <si>
    <t>B04-001</t>
    <phoneticPr fontId="1"/>
  </si>
  <si>
    <t>B04-002</t>
    <phoneticPr fontId="1"/>
  </si>
  <si>
    <t>A04-001</t>
    <phoneticPr fontId="1"/>
  </si>
  <si>
    <t>A04-002</t>
    <phoneticPr fontId="1"/>
  </si>
  <si>
    <t>薔薇妃の柵・B（A04-002）</t>
  </si>
  <si>
    <t>有田焼陶板画</t>
  </si>
  <si>
    <t>陶額「薔薇妃の柵・A」</t>
    <rPh sb="0" eb="2">
      <t>トウガク</t>
    </rPh>
    <rPh sb="3" eb="5">
      <t>バラ</t>
    </rPh>
    <rPh sb="5" eb="6">
      <t>ヒ</t>
    </rPh>
    <phoneticPr fontId="1"/>
  </si>
  <si>
    <t>陶額「薔薇妃の柵・B」</t>
    <rPh sb="3" eb="5">
      <t>バラ</t>
    </rPh>
    <rPh sb="5" eb="6">
      <t>ヒ</t>
    </rPh>
    <phoneticPr fontId="1"/>
  </si>
  <si>
    <t>５．発注金額など</t>
    <rPh sb="2" eb="4">
      <t>ハッチュウ</t>
    </rPh>
    <rPh sb="4" eb="6">
      <t>キンガク</t>
    </rPh>
    <phoneticPr fontId="1"/>
  </si>
  <si>
    <t>発注金額</t>
    <rPh sb="0" eb="2">
      <t>ハッチュウ</t>
    </rPh>
    <rPh sb="2" eb="4">
      <t>キンガク</t>
    </rPh>
    <phoneticPr fontId="1"/>
  </si>
  <si>
    <t>：貴社御見積書に倣います。</t>
    <rPh sb="1" eb="3">
      <t>キシャ</t>
    </rPh>
    <rPh sb="3" eb="7">
      <t>オミツモリショ</t>
    </rPh>
    <rPh sb="8" eb="9">
      <t>ナラ</t>
    </rPh>
    <phoneticPr fontId="1"/>
  </si>
  <si>
    <t>2023年8月1日付　見積№M001-01［額装費］、同　見積№M002-02［梱包・発送費］</t>
    <rPh sb="4" eb="5">
      <t>ネン</t>
    </rPh>
    <rPh sb="6" eb="7">
      <t>ガツ</t>
    </rPh>
    <rPh sb="8" eb="9">
      <t>ニチ</t>
    </rPh>
    <rPh sb="9" eb="10">
      <t>ヅ</t>
    </rPh>
    <rPh sb="11" eb="13">
      <t>ミツモリ</t>
    </rPh>
    <rPh sb="22" eb="24">
      <t>ガクソウ</t>
    </rPh>
    <rPh sb="24" eb="25">
      <t>ヒ</t>
    </rPh>
    <rPh sb="27" eb="28">
      <t>ドウ</t>
    </rPh>
    <rPh sb="40" eb="42">
      <t>コンポウ</t>
    </rPh>
    <rPh sb="43" eb="45">
      <t>ハッソウ</t>
    </rPh>
    <phoneticPr fontId="1"/>
  </si>
  <si>
    <t>2024年9月6日付　見積№M003-03［額装費］、2025年5月16日付　見積№M001-03［額装費］</t>
    <rPh sb="4" eb="5">
      <t>ネン</t>
    </rPh>
    <rPh sb="6" eb="7">
      <t>ガツ</t>
    </rPh>
    <rPh sb="8" eb="9">
      <t>ニチ</t>
    </rPh>
    <rPh sb="9" eb="10">
      <t>ヅ</t>
    </rPh>
    <rPh sb="11" eb="13">
      <t>ミツモリ</t>
    </rPh>
    <rPh sb="22" eb="24">
      <t>ガクソウ</t>
    </rPh>
    <rPh sb="24" eb="25">
      <t>ヒ</t>
    </rPh>
    <rPh sb="31" eb="32">
      <t>ネン</t>
    </rPh>
    <rPh sb="33" eb="34">
      <t>ガツ</t>
    </rPh>
    <rPh sb="36" eb="38">
      <t>ニチヅケ</t>
    </rPh>
    <rPh sb="50" eb="52">
      <t>ガクソウ</t>
    </rPh>
    <phoneticPr fontId="1"/>
  </si>
  <si>
    <t>検査完了期日</t>
    <rPh sb="0" eb="2">
      <t>ケンサ</t>
    </rPh>
    <rPh sb="2" eb="4">
      <t>カンリョウ</t>
    </rPh>
    <rPh sb="4" eb="6">
      <t>キジツ</t>
    </rPh>
    <phoneticPr fontId="1"/>
  </si>
  <si>
    <t>：納品後7日以内</t>
    <rPh sb="1" eb="3">
      <t>ノウヒン</t>
    </rPh>
    <rPh sb="3" eb="4">
      <t>ゴ</t>
    </rPh>
    <rPh sb="5" eb="6">
      <t>ニチ</t>
    </rPh>
    <rPh sb="6" eb="8">
      <t>イナイ</t>
    </rPh>
    <phoneticPr fontId="1"/>
  </si>
  <si>
    <t>支払条件</t>
    <rPh sb="0" eb="2">
      <t>シハライ</t>
    </rPh>
    <rPh sb="2" eb="4">
      <t>ジョウケン</t>
    </rPh>
    <phoneticPr fontId="1"/>
  </si>
  <si>
    <t>：月末締め・翌月25日指定口座振込(振込日が休日の場合は前営業日、振込手数料は弊社負担)</t>
    <rPh sb="1" eb="3">
      <t>ゲツマツ</t>
    </rPh>
    <rPh sb="3" eb="4">
      <t>ジ</t>
    </rPh>
    <rPh sb="6" eb="8">
      <t>ヨクゲツ</t>
    </rPh>
    <rPh sb="10" eb="11">
      <t>ニチ</t>
    </rPh>
    <rPh sb="11" eb="13">
      <t>シテイ</t>
    </rPh>
    <rPh sb="13" eb="15">
      <t>コウザ</t>
    </rPh>
    <rPh sb="15" eb="17">
      <t>フリコミ</t>
    </rPh>
    <rPh sb="18" eb="20">
      <t>フリコミ</t>
    </rPh>
    <rPh sb="20" eb="21">
      <t>ヒ</t>
    </rPh>
    <rPh sb="22" eb="24">
      <t>キュウジツ</t>
    </rPh>
    <rPh sb="25" eb="27">
      <t>バアイ</t>
    </rPh>
    <rPh sb="28" eb="29">
      <t>ゼン</t>
    </rPh>
    <rPh sb="29" eb="32">
      <t>エイギョウビ</t>
    </rPh>
    <rPh sb="33" eb="35">
      <t>フリコミ</t>
    </rPh>
    <rPh sb="35" eb="38">
      <t>テスウリョウ</t>
    </rPh>
    <rPh sb="39" eb="41">
      <t>ヘイシャ</t>
    </rPh>
    <rPh sb="41" eb="43">
      <t>フタン</t>
    </rPh>
    <phoneticPr fontId="1"/>
  </si>
  <si>
    <t>令和○年〇月吉日</t>
    <rPh sb="0" eb="2">
      <t>レイワ</t>
    </rPh>
    <rPh sb="3" eb="4">
      <t>ネン</t>
    </rPh>
    <rPh sb="5" eb="6">
      <t>ガツ</t>
    </rPh>
    <rPh sb="6" eb="8">
      <t>キチジツ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</si>
</sst>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yyyy&quot;年&quot;m&quot;月&quot;d&quot;日&quot;;@"/>
    <numFmt numFmtId="177" formatCode="@&quot; 様&quot;"/>
    <numFmt numFmtId="178" formatCode="&quot;〒 &quot;"/>
    <numFmt numFmtId="179" formatCode="#,###&quot; 円（税込）&quot;"/>
    <numFmt numFmtId="180" formatCode="#,###&quot; 円（税別）&quot;"/>
    <numFmt numFmtId="181" formatCode="&quot;（税別： &quot;#,###&quot; 円）&quot;"/>
    <numFmt numFmtId="182" formatCode="yyyy&quot;年&quot;m&quot;月&quot;d&quot;日 (&quot;aaa&quot;)&quot;"/>
    <numFmt numFmtId="183" formatCode="#&quot; 部&quot;"/>
    <numFmt numFmtId="184" formatCode="#&quot; 式&quot;"/>
    <numFmt numFmtId="185" formatCode="yyyy/m/d;@"/>
    <numFmt numFmtId="186" formatCode="&quot;（&quot;@&quot;）&quot;"/>
  </numFmts>
  <fonts count="4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i/>
      <sz val="12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2"/>
      <color rgb="FF002060"/>
      <name val="メイリオ"/>
      <family val="3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b/>
      <sz val="26"/>
      <color theme="1"/>
      <name val="ＭＳ Ｐ明朝"/>
      <family val="1"/>
      <charset val="128"/>
    </font>
    <font>
      <b/>
      <sz val="16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1"/>
      <color theme="10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6" tint="-0.249977111117893"/>
      <name val="メイリオ"/>
      <family val="3"/>
      <charset val="128"/>
    </font>
    <font>
      <b/>
      <sz val="9"/>
      <color theme="6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4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i/>
      <sz val="16"/>
      <color theme="1"/>
      <name val="メイリオ"/>
      <family val="3"/>
      <charset val="128"/>
    </font>
    <font>
      <b/>
      <sz val="16"/>
      <name val="メイリオ"/>
      <family val="3"/>
      <charset val="128"/>
    </font>
    <font>
      <sz val="8"/>
      <color theme="6" tint="0.59999389629810485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9"/>
      <color indexed="9"/>
      <name val="MS P ゴシック"/>
      <family val="3"/>
      <charset val="128"/>
    </font>
    <font>
      <b/>
      <sz val="8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32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38" fontId="4" fillId="2" borderId="5" xfId="1" applyFont="1" applyFill="1" applyBorder="1" applyAlignment="1">
      <alignment vertical="center"/>
    </xf>
    <xf numFmtId="0" fontId="8" fillId="2" borderId="3" xfId="0" applyFont="1" applyFill="1" applyBorder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38" fontId="8" fillId="2" borderId="0" xfId="1" applyFont="1" applyFill="1" applyAlignment="1">
      <alignment horizontal="center" vertical="center"/>
    </xf>
    <xf numFmtId="38" fontId="8" fillId="2" borderId="3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38" fontId="10" fillId="2" borderId="0" xfId="1" applyFont="1" applyFill="1" applyAlignment="1">
      <alignment horizontal="center" vertical="center"/>
    </xf>
    <xf numFmtId="38" fontId="2" fillId="2" borderId="7" xfId="1" applyFont="1" applyFill="1" applyBorder="1" applyAlignment="1">
      <alignment vertical="center"/>
    </xf>
    <xf numFmtId="0" fontId="12" fillId="2" borderId="0" xfId="0" applyFont="1" applyFill="1" applyAlignment="1">
      <alignment vertical="top"/>
    </xf>
    <xf numFmtId="38" fontId="11" fillId="2" borderId="5" xfId="1" applyFont="1" applyFill="1" applyBorder="1" applyAlignment="1">
      <alignment vertical="center"/>
    </xf>
    <xf numFmtId="0" fontId="10" fillId="2" borderId="9" xfId="0" applyFont="1" applyFill="1" applyBorder="1">
      <alignment vertical="center"/>
    </xf>
    <xf numFmtId="176" fontId="4" fillId="2" borderId="9" xfId="0" applyNumberFormat="1" applyFont="1" applyFill="1" applyBorder="1">
      <alignment vertical="center"/>
    </xf>
    <xf numFmtId="0" fontId="15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7" xfId="0" applyFill="1" applyBorder="1">
      <alignment vertical="center"/>
    </xf>
    <xf numFmtId="0" fontId="18" fillId="2" borderId="0" xfId="0" applyFont="1" applyFill="1" applyAlignment="1">
      <alignment vertical="top" textRotation="255" wrapText="1"/>
    </xf>
    <xf numFmtId="0" fontId="18" fillId="2" borderId="0" xfId="0" applyFont="1" applyFill="1" applyAlignment="1">
      <alignment vertical="top" textRotation="255"/>
    </xf>
    <xf numFmtId="0" fontId="19" fillId="2" borderId="2" xfId="0" applyFont="1" applyFill="1" applyBorder="1" applyAlignment="1">
      <alignment vertical="top" textRotation="255" shrinkToFit="1"/>
    </xf>
    <xf numFmtId="0" fontId="17" fillId="2" borderId="2" xfId="0" applyFont="1" applyFill="1" applyBorder="1" applyAlignment="1">
      <alignment vertical="top" textRotation="255" shrinkToFit="1"/>
    </xf>
    <xf numFmtId="0" fontId="22" fillId="2" borderId="0" xfId="0" applyFont="1" applyFill="1" applyAlignment="1">
      <alignment vertical="top" textRotation="255" shrinkToFit="1"/>
    </xf>
    <xf numFmtId="0" fontId="25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7" fillId="2" borderId="6" xfId="0" applyFont="1" applyFill="1" applyBorder="1">
      <alignment vertical="center"/>
    </xf>
    <xf numFmtId="0" fontId="8" fillId="2" borderId="3" xfId="0" applyFont="1" applyFill="1" applyBorder="1" applyAlignment="1">
      <alignment vertical="center" wrapText="1"/>
    </xf>
    <xf numFmtId="38" fontId="2" fillId="2" borderId="0" xfId="1" applyFont="1" applyFill="1" applyBorder="1" applyAlignment="1">
      <alignment horizontal="right" vertical="center"/>
    </xf>
    <xf numFmtId="38" fontId="4" fillId="2" borderId="0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38" fontId="2" fillId="2" borderId="0" xfId="1" applyFont="1" applyFill="1" applyBorder="1" applyAlignment="1">
      <alignment vertical="center"/>
    </xf>
    <xf numFmtId="38" fontId="11" fillId="2" borderId="0" xfId="1" applyFont="1" applyFill="1" applyBorder="1" applyAlignment="1">
      <alignment horizontal="right" vertical="center"/>
    </xf>
    <xf numFmtId="38" fontId="11" fillId="2" borderId="0" xfId="1" applyFont="1" applyFill="1" applyBorder="1" applyAlignment="1">
      <alignment vertical="center"/>
    </xf>
    <xf numFmtId="0" fontId="27" fillId="2" borderId="0" xfId="2" applyFont="1" applyFill="1" applyBorder="1" applyAlignment="1">
      <alignment horizontal="center" vertical="center" wrapText="1"/>
    </xf>
    <xf numFmtId="38" fontId="8" fillId="2" borderId="0" xfId="1" applyFont="1" applyFill="1" applyBorder="1" applyAlignment="1">
      <alignment horizontal="center" vertical="center"/>
    </xf>
    <xf numFmtId="180" fontId="2" fillId="2" borderId="0" xfId="0" applyNumberFormat="1" applyFont="1" applyFill="1">
      <alignment vertical="center"/>
    </xf>
    <xf numFmtId="0" fontId="14" fillId="2" borderId="0" xfId="0" applyFont="1" applyFill="1" applyAlignment="1">
      <alignment vertical="top" wrapText="1"/>
    </xf>
    <xf numFmtId="0" fontId="11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13" fillId="2" borderId="0" xfId="0" applyFont="1" applyFill="1">
      <alignment vertical="center"/>
    </xf>
    <xf numFmtId="176" fontId="7" fillId="2" borderId="0" xfId="0" applyNumberFormat="1" applyFont="1" applyFill="1" applyAlignment="1">
      <alignment horizontal="right" vertical="center"/>
    </xf>
    <xf numFmtId="0" fontId="4" fillId="2" borderId="6" xfId="0" applyFont="1" applyFill="1" applyBorder="1">
      <alignment vertical="center"/>
    </xf>
    <xf numFmtId="0" fontId="7" fillId="2" borderId="6" xfId="0" applyFont="1" applyFill="1" applyBorder="1" applyAlignment="1"/>
    <xf numFmtId="0" fontId="7" fillId="2" borderId="0" xfId="0" applyFont="1" applyFill="1" applyAlignment="1"/>
    <xf numFmtId="38" fontId="32" fillId="2" borderId="3" xfId="1" applyFont="1" applyFill="1" applyBorder="1" applyAlignment="1">
      <alignment horizontal="center" vertical="center"/>
    </xf>
    <xf numFmtId="0" fontId="7" fillId="2" borderId="0" xfId="3" applyFont="1" applyFill="1">
      <alignment vertical="center"/>
    </xf>
    <xf numFmtId="0" fontId="7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38" fontId="34" fillId="2" borderId="0" xfId="1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8" fillId="2" borderId="0" xfId="0" applyFont="1" applyFill="1" applyAlignment="1"/>
    <xf numFmtId="38" fontId="8" fillId="2" borderId="0" xfId="1" applyFont="1" applyFill="1" applyAlignment="1">
      <alignment horizontal="center"/>
    </xf>
    <xf numFmtId="38" fontId="10" fillId="2" borderId="0" xfId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38" fontId="8" fillId="2" borderId="6" xfId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>
      <alignment vertical="center"/>
    </xf>
    <xf numFmtId="38" fontId="32" fillId="2" borderId="0" xfId="1" applyFont="1" applyFill="1" applyAlignment="1">
      <alignment horizontal="center"/>
    </xf>
    <xf numFmtId="38" fontId="7" fillId="2" borderId="3" xfId="1" applyFont="1" applyFill="1" applyBorder="1" applyAlignment="1">
      <alignment horizontal="center" vertical="center"/>
    </xf>
    <xf numFmtId="183" fontId="7" fillId="2" borderId="13" xfId="0" applyNumberFormat="1" applyFont="1" applyFill="1" applyBorder="1" applyAlignment="1">
      <alignment horizontal="center" vertical="center"/>
    </xf>
    <xf numFmtId="183" fontId="7" fillId="2" borderId="3" xfId="0" applyNumberFormat="1" applyFont="1" applyFill="1" applyBorder="1" applyAlignment="1">
      <alignment horizontal="center" vertical="center"/>
    </xf>
    <xf numFmtId="184" fontId="7" fillId="2" borderId="3" xfId="0" applyNumberFormat="1" applyFont="1" applyFill="1" applyBorder="1" applyAlignment="1">
      <alignment horizontal="center" vertical="center"/>
    </xf>
    <xf numFmtId="38" fontId="7" fillId="2" borderId="3" xfId="0" applyNumberFormat="1" applyFont="1" applyFill="1" applyBorder="1" applyAlignment="1">
      <alignment horizontal="center" vertical="center"/>
    </xf>
    <xf numFmtId="38" fontId="7" fillId="2" borderId="0" xfId="1" applyFont="1" applyFill="1" applyBorder="1">
      <alignment vertical="center"/>
    </xf>
    <xf numFmtId="0" fontId="35" fillId="2" borderId="0" xfId="0" applyFont="1" applyFill="1">
      <alignment vertical="center"/>
    </xf>
    <xf numFmtId="38" fontId="36" fillId="2" borderId="3" xfId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9" xfId="0" applyFont="1" applyFill="1" applyBorder="1">
      <alignment vertical="center"/>
    </xf>
    <xf numFmtId="0" fontId="7" fillId="2" borderId="20" xfId="0" applyFont="1" applyFill="1" applyBorder="1">
      <alignment vertical="center"/>
    </xf>
    <xf numFmtId="0" fontId="7" fillId="2" borderId="25" xfId="0" applyFont="1" applyFill="1" applyBorder="1">
      <alignment vertical="center"/>
    </xf>
    <xf numFmtId="38" fontId="7" fillId="2" borderId="13" xfId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textRotation="255"/>
    </xf>
    <xf numFmtId="0" fontId="7" fillId="4" borderId="25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left" vertical="center" indent="1"/>
    </xf>
    <xf numFmtId="0" fontId="7" fillId="4" borderId="17" xfId="0" applyFont="1" applyFill="1" applyBorder="1" applyAlignment="1">
      <alignment horizontal="left" vertical="center" indent="1"/>
    </xf>
    <xf numFmtId="0" fontId="7" fillId="4" borderId="33" xfId="0" applyFont="1" applyFill="1" applyBorder="1" applyAlignment="1">
      <alignment horizontal="left" vertical="center" indent="1"/>
    </xf>
    <xf numFmtId="0" fontId="10" fillId="2" borderId="0" xfId="0" applyFont="1" applyFill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 shrinkToFit="1"/>
    </xf>
    <xf numFmtId="0" fontId="10" fillId="2" borderId="0" xfId="0" applyFont="1" applyFill="1" applyAlignment="1">
      <alignment vertical="top" wrapText="1" shrinkToFit="1"/>
    </xf>
    <xf numFmtId="0" fontId="10" fillId="2" borderId="12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40" fillId="2" borderId="6" xfId="0" applyFont="1" applyFill="1" applyBorder="1" applyAlignment="1">
      <alignment vertical="top" wrapText="1"/>
    </xf>
    <xf numFmtId="0" fontId="40" fillId="2" borderId="6" xfId="0" applyFont="1" applyFill="1" applyBorder="1" applyAlignment="1">
      <alignment vertical="top"/>
    </xf>
    <xf numFmtId="0" fontId="40" fillId="2" borderId="2" xfId="0" applyFont="1" applyFill="1" applyBorder="1" applyAlignment="1">
      <alignment vertical="top"/>
    </xf>
    <xf numFmtId="0" fontId="15" fillId="2" borderId="2" xfId="0" applyFont="1" applyFill="1" applyBorder="1">
      <alignment vertical="center"/>
    </xf>
    <xf numFmtId="176" fontId="7" fillId="2" borderId="6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7" fillId="2" borderId="35" xfId="0" applyFont="1" applyFill="1" applyBorder="1">
      <alignment vertical="center"/>
    </xf>
    <xf numFmtId="0" fontId="14" fillId="2" borderId="0" xfId="0" applyFont="1" applyFill="1">
      <alignment vertical="center"/>
    </xf>
    <xf numFmtId="0" fontId="41" fillId="2" borderId="34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33" fillId="2" borderId="0" xfId="0" applyFont="1" applyFill="1">
      <alignment vertical="center"/>
    </xf>
    <xf numFmtId="0" fontId="7" fillId="4" borderId="36" xfId="0" applyFont="1" applyFill="1" applyBorder="1" applyAlignment="1">
      <alignment horizontal="left" vertical="center" indent="1"/>
    </xf>
    <xf numFmtId="0" fontId="42" fillId="2" borderId="22" xfId="0" applyFont="1" applyFill="1" applyBorder="1">
      <alignment vertical="center"/>
    </xf>
    <xf numFmtId="0" fontId="7" fillId="4" borderId="26" xfId="0" applyFont="1" applyFill="1" applyBorder="1" applyAlignment="1">
      <alignment horizontal="left" vertical="center" indent="1"/>
    </xf>
    <xf numFmtId="0" fontId="33" fillId="2" borderId="0" xfId="0" applyFont="1" applyFill="1" applyAlignment="1"/>
    <xf numFmtId="0" fontId="33" fillId="2" borderId="22" xfId="0" applyFont="1" applyFill="1" applyBorder="1">
      <alignment vertical="center"/>
    </xf>
    <xf numFmtId="0" fontId="7" fillId="4" borderId="2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0" xfId="0" quotePrefix="1" applyFont="1" applyFill="1" applyBorder="1" applyAlignment="1">
      <alignment horizontal="center" vertical="center"/>
    </xf>
    <xf numFmtId="0" fontId="7" fillId="2" borderId="11" xfId="0" applyFont="1" applyFill="1" applyBorder="1">
      <alignment vertical="center"/>
    </xf>
    <xf numFmtId="38" fontId="7" fillId="2" borderId="11" xfId="1" applyFont="1" applyFill="1" applyBorder="1" applyAlignment="1">
      <alignment horizontal="center" vertical="center"/>
    </xf>
    <xf numFmtId="38" fontId="7" fillId="2" borderId="6" xfId="1" applyFont="1" applyFill="1" applyBorder="1">
      <alignment vertical="center"/>
    </xf>
    <xf numFmtId="0" fontId="7" fillId="2" borderId="44" xfId="0" applyFont="1" applyFill="1" applyBorder="1">
      <alignment vertical="center"/>
    </xf>
    <xf numFmtId="0" fontId="32" fillId="2" borderId="3" xfId="0" applyFont="1" applyFill="1" applyBorder="1">
      <alignment vertical="center"/>
    </xf>
    <xf numFmtId="0" fontId="36" fillId="5" borderId="3" xfId="0" applyFont="1" applyFill="1" applyBorder="1">
      <alignment vertical="center"/>
    </xf>
    <xf numFmtId="0" fontId="8" fillId="5" borderId="3" xfId="0" applyFont="1" applyFill="1" applyBorder="1" applyAlignment="1">
      <alignment horizontal="left" vertical="center"/>
    </xf>
    <xf numFmtId="0" fontId="8" fillId="5" borderId="3" xfId="0" applyFont="1" applyFill="1" applyBorder="1">
      <alignment vertical="center"/>
    </xf>
    <xf numFmtId="0" fontId="8" fillId="5" borderId="3" xfId="0" applyFont="1" applyFill="1" applyBorder="1" applyAlignment="1">
      <alignment horizontal="center" vertical="center"/>
    </xf>
    <xf numFmtId="38" fontId="36" fillId="5" borderId="3" xfId="1" applyFont="1" applyFill="1" applyBorder="1" applyAlignment="1">
      <alignment horizontal="center" vertical="center"/>
    </xf>
    <xf numFmtId="38" fontId="8" fillId="5" borderId="3" xfId="1" applyFont="1" applyFill="1" applyBorder="1" applyAlignment="1">
      <alignment horizontal="center" vertical="center"/>
    </xf>
    <xf numFmtId="38" fontId="36" fillId="2" borderId="0" xfId="1" applyFont="1" applyFill="1" applyAlignment="1">
      <alignment horizontal="left"/>
    </xf>
    <xf numFmtId="38" fontId="36" fillId="2" borderId="0" xfId="1" applyFont="1" applyFill="1" applyAlignment="1">
      <alignment horizontal="left" wrapText="1"/>
    </xf>
    <xf numFmtId="0" fontId="7" fillId="4" borderId="28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38" fontId="33" fillId="2" borderId="0" xfId="1" applyFont="1" applyFill="1" applyBorder="1" applyAlignment="1">
      <alignment horizontal="left"/>
    </xf>
    <xf numFmtId="38" fontId="36" fillId="0" borderId="3" xfId="1" applyFont="1" applyBorder="1" applyAlignment="1">
      <alignment horizontal="center" vertical="center"/>
    </xf>
    <xf numFmtId="0" fontId="8" fillId="2" borderId="6" xfId="0" applyFont="1" applyFill="1" applyBorder="1">
      <alignment vertical="center"/>
    </xf>
    <xf numFmtId="38" fontId="32" fillId="0" borderId="3" xfId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6" fillId="2" borderId="3" xfId="0" applyFont="1" applyFill="1" applyBorder="1">
      <alignment vertical="center"/>
    </xf>
    <xf numFmtId="38" fontId="32" fillId="5" borderId="3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44" fillId="2" borderId="0" xfId="0" applyFont="1" applyFill="1">
      <alignment vertical="center"/>
    </xf>
    <xf numFmtId="0" fontId="4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182" fontId="7" fillId="2" borderId="4" xfId="0" applyNumberFormat="1" applyFont="1" applyFill="1" applyBorder="1" applyAlignment="1">
      <alignment horizontal="center" vertical="center"/>
    </xf>
    <xf numFmtId="182" fontId="7" fillId="2" borderId="8" xfId="0" applyNumberFormat="1" applyFont="1" applyFill="1" applyBorder="1" applyAlignment="1">
      <alignment horizontal="center" vertical="center"/>
    </xf>
    <xf numFmtId="182" fontId="7" fillId="2" borderId="5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distributed" vertical="center"/>
    </xf>
    <xf numFmtId="176" fontId="6" fillId="2" borderId="0" xfId="0" applyNumberFormat="1" applyFont="1" applyFill="1" applyAlignment="1">
      <alignment horizontal="distributed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shrinkToFit="1"/>
    </xf>
    <xf numFmtId="0" fontId="10" fillId="3" borderId="8" xfId="0" applyFont="1" applyFill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 indent="1" shrinkToFit="1"/>
    </xf>
    <xf numFmtId="0" fontId="10" fillId="2" borderId="2" xfId="0" applyFont="1" applyFill="1" applyBorder="1" applyAlignment="1">
      <alignment horizontal="left" vertical="center" indent="1" shrinkToFit="1"/>
    </xf>
    <xf numFmtId="0" fontId="10" fillId="2" borderId="7" xfId="0" applyFont="1" applyFill="1" applyBorder="1" applyAlignment="1">
      <alignment horizontal="left" vertical="center" indent="1" shrinkToFit="1"/>
    </xf>
    <xf numFmtId="0" fontId="10" fillId="2" borderId="6" xfId="0" applyFont="1" applyFill="1" applyBorder="1" applyAlignment="1">
      <alignment horizontal="left" vertical="center" shrinkToFit="1"/>
    </xf>
    <xf numFmtId="0" fontId="15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right" vertical="center"/>
    </xf>
    <xf numFmtId="38" fontId="2" fillId="2" borderId="4" xfId="1" applyFont="1" applyFill="1" applyBorder="1" applyAlignment="1">
      <alignment horizontal="right" vertical="center"/>
    </xf>
    <xf numFmtId="38" fontId="2" fillId="2" borderId="8" xfId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right" vertical="center"/>
    </xf>
    <xf numFmtId="38" fontId="11" fillId="2" borderId="4" xfId="1" applyFont="1" applyFill="1" applyBorder="1" applyAlignment="1">
      <alignment horizontal="right" vertical="center"/>
    </xf>
    <xf numFmtId="38" fontId="11" fillId="2" borderId="8" xfId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38" fontId="8" fillId="2" borderId="8" xfId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38" fontId="8" fillId="2" borderId="2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38" fontId="8" fillId="2" borderId="0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top" wrapText="1"/>
    </xf>
    <xf numFmtId="176" fontId="2" fillId="2" borderId="2" xfId="0" applyNumberFormat="1" applyFont="1" applyFill="1" applyBorder="1" applyAlignment="1">
      <alignment horizontal="left" vertical="center" shrinkToFit="1"/>
    </xf>
    <xf numFmtId="176" fontId="2" fillId="2" borderId="2" xfId="0" applyNumberFormat="1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left" vertical="center" indent="1" shrinkToFit="1"/>
    </xf>
    <xf numFmtId="0" fontId="2" fillId="2" borderId="3" xfId="0" applyFont="1" applyFill="1" applyBorder="1" applyAlignment="1">
      <alignment horizontal="left" vertical="center" indent="1" shrinkToFit="1"/>
    </xf>
    <xf numFmtId="0" fontId="8" fillId="2" borderId="14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/>
    </xf>
    <xf numFmtId="0" fontId="8" fillId="2" borderId="15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38" fontId="2" fillId="2" borderId="3" xfId="1" applyFont="1" applyFill="1" applyBorder="1" applyAlignment="1">
      <alignment horizontal="center" vertical="center"/>
    </xf>
    <xf numFmtId="179" fontId="11" fillId="2" borderId="3" xfId="0" applyNumberFormat="1" applyFont="1" applyFill="1" applyBorder="1" applyAlignment="1">
      <alignment horizontal="center" vertical="center"/>
    </xf>
    <xf numFmtId="181" fontId="2" fillId="2" borderId="9" xfId="0" applyNumberFormat="1" applyFont="1" applyFill="1" applyBorder="1" applyAlignment="1">
      <alignment horizontal="center" vertical="center"/>
    </xf>
    <xf numFmtId="181" fontId="2" fillId="2" borderId="0" xfId="0" applyNumberFormat="1" applyFont="1" applyFill="1" applyAlignment="1">
      <alignment horizontal="center" vertical="center"/>
    </xf>
    <xf numFmtId="38" fontId="2" fillId="2" borderId="0" xfId="1" applyFont="1" applyFill="1" applyBorder="1" applyAlignment="1">
      <alignment horizontal="center" vertical="center"/>
    </xf>
    <xf numFmtId="0" fontId="27" fillId="4" borderId="14" xfId="2" applyFont="1" applyFill="1" applyBorder="1" applyAlignment="1">
      <alignment horizontal="center" vertical="center" wrapText="1"/>
    </xf>
    <xf numFmtId="0" fontId="27" fillId="4" borderId="6" xfId="2" applyFont="1" applyFill="1" applyBorder="1" applyAlignment="1">
      <alignment horizontal="center" vertical="center" wrapText="1"/>
    </xf>
    <xf numFmtId="0" fontId="27" fillId="4" borderId="15" xfId="2" applyFont="1" applyFill="1" applyBorder="1" applyAlignment="1">
      <alignment horizontal="center" vertical="center" wrapText="1"/>
    </xf>
    <xf numFmtId="0" fontId="27" fillId="4" borderId="1" xfId="2" applyFont="1" applyFill="1" applyBorder="1" applyAlignment="1">
      <alignment horizontal="center" vertical="center" wrapText="1"/>
    </xf>
    <xf numFmtId="0" fontId="27" fillId="4" borderId="2" xfId="2" applyFont="1" applyFill="1" applyBorder="1" applyAlignment="1">
      <alignment horizontal="center" vertical="center" wrapText="1"/>
    </xf>
    <xf numFmtId="0" fontId="27" fillId="4" borderId="7" xfId="2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0" fillId="3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left" vertical="center" indent="1" shrinkToFit="1"/>
    </xf>
    <xf numFmtId="0" fontId="2" fillId="2" borderId="8" xfId="0" applyFont="1" applyFill="1" applyBorder="1" applyAlignment="1">
      <alignment horizontal="left" vertical="center" indent="1" shrinkToFit="1"/>
    </xf>
    <xf numFmtId="0" fontId="2" fillId="2" borderId="5" xfId="0" applyFont="1" applyFill="1" applyBorder="1" applyAlignment="1">
      <alignment horizontal="left" vertical="center" indent="1" shrinkToFit="1"/>
    </xf>
    <xf numFmtId="0" fontId="2" fillId="2" borderId="3" xfId="0" applyFont="1" applyFill="1" applyBorder="1" applyAlignment="1">
      <alignment horizontal="left" vertical="center" shrinkToFit="1"/>
    </xf>
    <xf numFmtId="0" fontId="23" fillId="2" borderId="0" xfId="0" applyFont="1" applyFill="1" applyAlignment="1">
      <alignment horizontal="center" vertical="center" textRotation="255" shrinkToFit="1"/>
    </xf>
    <xf numFmtId="0" fontId="24" fillId="2" borderId="0" xfId="0" applyFont="1" applyFill="1" applyAlignment="1">
      <alignment horizontal="center" vertical="top" textRotation="255" wrapText="1" indent="1"/>
    </xf>
    <xf numFmtId="0" fontId="18" fillId="2" borderId="0" xfId="0" applyFont="1" applyFill="1" applyAlignment="1">
      <alignment horizontal="center" vertical="center" textRotation="255" shrinkToFit="1"/>
    </xf>
    <xf numFmtId="0" fontId="19" fillId="2" borderId="0" xfId="0" applyFont="1" applyFill="1" applyAlignment="1">
      <alignment horizontal="center" textRotation="255" shrinkToFit="1"/>
    </xf>
    <xf numFmtId="0" fontId="22" fillId="2" borderId="0" xfId="0" applyFont="1" applyFill="1" applyAlignment="1">
      <alignment horizontal="left" textRotation="255" shrinkToFit="1"/>
    </xf>
    <xf numFmtId="0" fontId="19" fillId="2" borderId="9" xfId="0" applyFont="1" applyFill="1" applyBorder="1" applyAlignment="1">
      <alignment horizontal="center" vertical="top" textRotation="255" shrinkToFit="1"/>
    </xf>
    <xf numFmtId="0" fontId="18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top" textRotation="255" indent="1" shrinkToFit="1"/>
    </xf>
    <xf numFmtId="0" fontId="22" fillId="2" borderId="0" xfId="0" applyFont="1" applyFill="1" applyAlignment="1">
      <alignment horizontal="center" vertical="top" textRotation="255" shrinkToFit="1"/>
    </xf>
    <xf numFmtId="0" fontId="19" fillId="2" borderId="0" xfId="0" applyFont="1" applyFill="1" applyAlignment="1">
      <alignment horizontal="center" vertical="top" textRotation="255" shrinkToFit="1"/>
    </xf>
    <xf numFmtId="0" fontId="18" fillId="2" borderId="0" xfId="0" applyFont="1" applyFill="1" applyAlignment="1">
      <alignment horizontal="center" vertical="top" textRotation="255" indent="1"/>
    </xf>
    <xf numFmtId="0" fontId="18" fillId="2" borderId="0" xfId="0" applyFont="1" applyFill="1" applyAlignment="1">
      <alignment horizontal="center" vertical="top" textRotation="255" wrapText="1" indent="1"/>
    </xf>
    <xf numFmtId="38" fontId="7" fillId="2" borderId="28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185" fontId="7" fillId="2" borderId="16" xfId="0" applyNumberFormat="1" applyFont="1" applyFill="1" applyBorder="1" applyAlignment="1">
      <alignment horizontal="left" vertical="center" indent="1"/>
    </xf>
    <xf numFmtId="185" fontId="7" fillId="2" borderId="30" xfId="0" applyNumberFormat="1" applyFont="1" applyFill="1" applyBorder="1" applyAlignment="1">
      <alignment horizontal="left" vertical="center" indent="1"/>
    </xf>
    <xf numFmtId="185" fontId="7" fillId="4" borderId="4" xfId="0" applyNumberFormat="1" applyFont="1" applyFill="1" applyBorder="1" applyAlignment="1">
      <alignment horizontal="left" vertical="center" indent="1"/>
    </xf>
    <xf numFmtId="185" fontId="7" fillId="4" borderId="5" xfId="0" applyNumberFormat="1" applyFont="1" applyFill="1" applyBorder="1" applyAlignment="1">
      <alignment horizontal="left" vertical="center" indent="1"/>
    </xf>
    <xf numFmtId="0" fontId="7" fillId="2" borderId="11" xfId="0" applyFont="1" applyFill="1" applyBorder="1" applyAlignment="1">
      <alignment horizontal="left" vertical="center" indent="1"/>
    </xf>
    <xf numFmtId="0" fontId="7" fillId="2" borderId="37" xfId="0" applyFont="1" applyFill="1" applyBorder="1" applyAlignment="1">
      <alignment horizontal="left" vertical="center" indent="1"/>
    </xf>
    <xf numFmtId="176" fontId="7" fillId="2" borderId="4" xfId="0" applyNumberFormat="1" applyFont="1" applyFill="1" applyBorder="1" applyAlignment="1">
      <alignment horizontal="left" vertical="center" indent="1"/>
    </xf>
    <xf numFmtId="176" fontId="7" fillId="2" borderId="8" xfId="0" applyNumberFormat="1" applyFont="1" applyFill="1" applyBorder="1" applyAlignment="1">
      <alignment horizontal="left" vertical="center" indent="1"/>
    </xf>
    <xf numFmtId="176" fontId="7" fillId="2" borderId="32" xfId="0" applyNumberFormat="1" applyFont="1" applyFill="1" applyBorder="1" applyAlignment="1">
      <alignment horizontal="left" vertical="center" indent="1"/>
    </xf>
    <xf numFmtId="176" fontId="7" fillId="2" borderId="5" xfId="0" applyNumberFormat="1" applyFont="1" applyFill="1" applyBorder="1" applyAlignment="1">
      <alignment horizontal="left" vertical="center" indent="1"/>
    </xf>
    <xf numFmtId="0" fontId="7" fillId="2" borderId="21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0" fontId="7" fillId="2" borderId="23" xfId="0" applyFont="1" applyFill="1" applyBorder="1" applyAlignment="1">
      <alignment horizontal="right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33" fillId="2" borderId="39" xfId="0" applyFont="1" applyFill="1" applyBorder="1" applyAlignment="1">
      <alignment horizontal="left"/>
    </xf>
    <xf numFmtId="185" fontId="7" fillId="2" borderId="4" xfId="0" applyNumberFormat="1" applyFont="1" applyFill="1" applyBorder="1" applyAlignment="1">
      <alignment horizontal="left" vertical="center" indent="1"/>
    </xf>
    <xf numFmtId="185" fontId="7" fillId="2" borderId="5" xfId="0" applyNumberFormat="1" applyFont="1" applyFill="1" applyBorder="1" applyAlignment="1">
      <alignment horizontal="left" vertical="center" indent="1"/>
    </xf>
    <xf numFmtId="185" fontId="7" fillId="2" borderId="8" xfId="0" applyNumberFormat="1" applyFont="1" applyFill="1" applyBorder="1" applyAlignment="1">
      <alignment horizontal="left" vertical="center" indent="1"/>
    </xf>
    <xf numFmtId="185" fontId="7" fillId="2" borderId="32" xfId="0" applyNumberFormat="1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 indent="1"/>
    </xf>
    <xf numFmtId="0" fontId="7" fillId="2" borderId="8" xfId="0" applyFont="1" applyFill="1" applyBorder="1" applyAlignment="1">
      <alignment horizontal="left" vertical="center" indent="1"/>
    </xf>
    <xf numFmtId="0" fontId="7" fillId="2" borderId="32" xfId="0" applyFont="1" applyFill="1" applyBorder="1" applyAlignment="1">
      <alignment horizontal="left" vertical="center" indent="1"/>
    </xf>
    <xf numFmtId="186" fontId="7" fillId="2" borderId="30" xfId="0" applyNumberFormat="1" applyFont="1" applyFill="1" applyBorder="1" applyAlignment="1">
      <alignment horizontal="left" vertical="center" indent="1"/>
    </xf>
    <xf numFmtId="186" fontId="7" fillId="2" borderId="31" xfId="0" applyNumberFormat="1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0" fontId="7" fillId="2" borderId="2" xfId="0" applyFont="1" applyFill="1" applyBorder="1" applyAlignment="1">
      <alignment horizontal="left" vertical="center" indent="1"/>
    </xf>
    <xf numFmtId="0" fontId="7" fillId="2" borderId="38" xfId="0" applyFont="1" applyFill="1" applyBorder="1" applyAlignment="1">
      <alignment horizontal="left" vertical="center" indent="1"/>
    </xf>
    <xf numFmtId="177" fontId="7" fillId="2" borderId="8" xfId="0" applyNumberFormat="1" applyFont="1" applyFill="1" applyBorder="1" applyAlignment="1">
      <alignment horizontal="left" vertical="center" indent="1"/>
    </xf>
    <xf numFmtId="177" fontId="7" fillId="2" borderId="32" xfId="0" applyNumberFormat="1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8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0" fontId="15" fillId="2" borderId="2" xfId="0" applyFont="1" applyFill="1" applyBorder="1">
      <alignment vertical="center"/>
    </xf>
    <xf numFmtId="176" fontId="6" fillId="2" borderId="9" xfId="0" applyNumberFormat="1" applyFont="1" applyFill="1" applyBorder="1" applyAlignment="1">
      <alignment horizontal="left" vertical="center" indent="1"/>
    </xf>
    <xf numFmtId="176" fontId="6" fillId="2" borderId="0" xfId="0" applyNumberFormat="1" applyFont="1" applyFill="1" applyAlignment="1">
      <alignment horizontal="left" vertical="center" indent="1"/>
    </xf>
    <xf numFmtId="0" fontId="7" fillId="3" borderId="3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center" indent="1" shrinkToFit="1"/>
    </xf>
    <xf numFmtId="0" fontId="4" fillId="2" borderId="8" xfId="0" applyFont="1" applyFill="1" applyBorder="1" applyAlignment="1">
      <alignment horizontal="left" vertical="center" indent="1" shrinkToFit="1"/>
    </xf>
    <xf numFmtId="0" fontId="4" fillId="2" borderId="5" xfId="0" applyFont="1" applyFill="1" applyBorder="1" applyAlignment="1">
      <alignment horizontal="left" vertical="center" indent="1" shrinkToFit="1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 shrinkToFit="1"/>
    </xf>
    <xf numFmtId="177" fontId="4" fillId="2" borderId="8" xfId="0" applyNumberFormat="1" applyFont="1" applyFill="1" applyBorder="1" applyAlignment="1">
      <alignment horizontal="center" vertical="center" shrinkToFit="1"/>
    </xf>
    <xf numFmtId="177" fontId="4" fillId="2" borderId="5" xfId="0" applyNumberFormat="1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right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37" fillId="2" borderId="0" xfId="0" applyFont="1" applyFill="1">
      <alignment vertical="center"/>
    </xf>
    <xf numFmtId="176" fontId="10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 shrinkToFit="1"/>
    </xf>
    <xf numFmtId="0" fontId="7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 shrinkToFit="1"/>
    </xf>
    <xf numFmtId="0" fontId="38" fillId="2" borderId="0" xfId="0" applyFont="1" applyFill="1" applyAlignment="1">
      <alignment horizontal="left" vertical="center" wrapText="1"/>
    </xf>
    <xf numFmtId="0" fontId="39" fillId="2" borderId="4" xfId="0" applyFont="1" applyFill="1" applyBorder="1" applyAlignment="1">
      <alignment horizontal="center" vertical="center" wrapText="1" shrinkToFit="1"/>
    </xf>
    <xf numFmtId="0" fontId="39" fillId="2" borderId="8" xfId="0" applyFont="1" applyFill="1" applyBorder="1" applyAlignment="1">
      <alignment horizontal="center" vertical="center" wrapText="1" shrinkToFit="1"/>
    </xf>
    <xf numFmtId="0" fontId="39" fillId="2" borderId="5" xfId="0" applyFont="1" applyFill="1" applyBorder="1" applyAlignment="1">
      <alignment horizontal="center" vertical="center" wrapText="1" shrinkToFit="1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6"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256760</xdr:colOff>
      <xdr:row>25</xdr:row>
      <xdr:rowOff>16565</xdr:rowOff>
    </xdr:from>
    <xdr:to>
      <xdr:col>22</xdr:col>
      <xdr:colOff>0</xdr:colOff>
      <xdr:row>31</xdr:row>
      <xdr:rowOff>178337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43" y="6228522"/>
          <a:ext cx="4621696" cy="16526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729032</xdr:colOff>
      <xdr:row>10</xdr:row>
      <xdr:rowOff>236659</xdr:rowOff>
    </xdr:from>
    <xdr:to>
      <xdr:col>6</xdr:col>
      <xdr:colOff>389245</xdr:colOff>
      <xdr:row>11</xdr:row>
      <xdr:rowOff>363415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956001" y="3808534"/>
          <a:ext cx="469838" cy="436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 spc="-500" baseline="0">
              <a:latin typeface="メイリオ" panose="020B0604030504040204" pitchFamily="50" charset="-128"/>
              <a:ea typeface="メイリオ" panose="020B0604030504040204" pitchFamily="50" charset="-128"/>
            </a:rPr>
            <a:t>消費税</a:t>
          </a:r>
        </a:p>
      </xdr:txBody>
    </xdr:sp>
    <xdr:clientData/>
  </xdr:twoCellAnchor>
  <xdr:twoCellAnchor>
    <xdr:from>
      <xdr:col>7</xdr:col>
      <xdr:colOff>724453</xdr:colOff>
      <xdr:row>10</xdr:row>
      <xdr:rowOff>236659</xdr:rowOff>
    </xdr:from>
    <xdr:to>
      <xdr:col>8</xdr:col>
      <xdr:colOff>384666</xdr:colOff>
      <xdr:row>11</xdr:row>
      <xdr:rowOff>363415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201578" y="3808534"/>
          <a:ext cx="469838" cy="436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 spc="-500" baseline="0">
              <a:latin typeface="メイリオ" panose="020B0604030504040204" pitchFamily="50" charset="-128"/>
              <a:ea typeface="メイリオ" panose="020B0604030504040204" pitchFamily="50" charset="-128"/>
            </a:rPr>
            <a:t>消費税</a:t>
          </a:r>
        </a:p>
      </xdr:txBody>
    </xdr:sp>
    <xdr:clientData/>
  </xdr:twoCellAnchor>
  <xdr:twoCellAnchor>
    <xdr:from>
      <xdr:col>6</xdr:col>
      <xdr:colOff>0</xdr:colOff>
      <xdr:row>1</xdr:row>
      <xdr:rowOff>266700</xdr:rowOff>
    </xdr:from>
    <xdr:to>
      <xdr:col>7</xdr:col>
      <xdr:colOff>0</xdr:colOff>
      <xdr:row>1</xdr:row>
      <xdr:rowOff>266700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H="1">
          <a:off x="7181850" y="581025"/>
          <a:ext cx="276225" cy="0"/>
        </a:xfrm>
        <a:prstGeom prst="straightConnector1">
          <a:avLst/>
        </a:prstGeom>
        <a:ln w="19050">
          <a:solidFill>
            <a:schemeClr val="tx1"/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99392</xdr:rowOff>
    </xdr:from>
    <xdr:to>
      <xdr:col>7</xdr:col>
      <xdr:colOff>190500</xdr:colOff>
      <xdr:row>3</xdr:row>
      <xdr:rowOff>546652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1261442"/>
          <a:ext cx="1990725" cy="44726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696;&#20214;/2025&#24180;&#24230;/&#23433;&#24029;&#12464;&#12523;&#12540;&#12503;/&#12381;&#12398;&#20182;/&#23433;&#24029;&#12458;&#12499;&#12450;&#12473;/&#26847;&#26041;&#24535;&#21151;/&#9632;&#12501;&#12457;&#12540;&#12510;&#12483;&#12488;_&#25913;&#29256;&#20013;/&#26847;&#26041;&#24535;&#21151;&#36104;&#31572;&#21697;%20&#12372;&#27880;&#25991;&#26360;_2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文書"/>
      <sheetName val="裏書き・のし"/>
      <sheetName val="オーダー発動依頼書"/>
      <sheetName val="額装品送付依頼書"/>
      <sheetName val="廃版_仕入・売上検収依頼書"/>
    </sheetNames>
    <sheetDataSet>
      <sheetData sheetId="0">
        <row r="48">
          <cell r="A48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@yaskawa.co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13"/>
  <sheetViews>
    <sheetView tabSelected="1" view="pageBreakPreview" zoomScaleNormal="100" zoomScaleSheetLayoutView="100" workbookViewId="0">
      <selection activeCell="A11" sqref="A11:D11"/>
    </sheetView>
  </sheetViews>
  <sheetFormatPr defaultColWidth="9" defaultRowHeight="19.5"/>
  <cols>
    <col min="1" max="26" width="3.375" style="1" customWidth="1"/>
    <col min="27" max="27" width="9" style="1" customWidth="1"/>
    <col min="28" max="36" width="10.125" style="1" hidden="1" customWidth="1"/>
    <col min="37" max="40" width="9" style="1" hidden="1" customWidth="1"/>
    <col min="41" max="41" width="23.25" style="8" hidden="1" customWidth="1"/>
    <col min="42" max="42" width="14.875" style="12" hidden="1" customWidth="1"/>
    <col min="43" max="43" width="9" style="1" hidden="1" customWidth="1"/>
    <col min="44" max="44" width="26.875" style="1" hidden="1" customWidth="1"/>
    <col min="45" max="45" width="9" style="14" hidden="1" customWidth="1"/>
    <col min="46" max="46" width="9" style="1" hidden="1" customWidth="1"/>
    <col min="47" max="47" width="11" style="12" hidden="1" customWidth="1"/>
    <col min="48" max="48" width="59.5" style="8" hidden="1" customWidth="1"/>
    <col min="49" max="49" width="9" style="1" customWidth="1"/>
    <col min="50" max="16384" width="9" style="1"/>
  </cols>
  <sheetData>
    <row r="1" spans="1:48" ht="24.95" customHeight="1">
      <c r="A1" s="23" t="s">
        <v>98</v>
      </c>
      <c r="H1" s="20"/>
      <c r="I1" s="20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48" ht="40.5" customHeight="1">
      <c r="A2" s="216" t="s">
        <v>148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55"/>
      <c r="Q2" s="55"/>
      <c r="R2" s="55"/>
      <c r="S2" s="218" t="s">
        <v>149</v>
      </c>
      <c r="T2" s="218"/>
      <c r="U2" s="218"/>
      <c r="V2" s="217"/>
      <c r="W2" s="217"/>
      <c r="X2" s="217"/>
      <c r="Y2" s="217"/>
      <c r="Z2" s="217"/>
    </row>
    <row r="3" spans="1:48" ht="24.95" customHeight="1">
      <c r="A3" s="241" t="s">
        <v>147</v>
      </c>
      <c r="B3" s="241"/>
      <c r="C3" s="241"/>
      <c r="D3" s="241"/>
      <c r="E3" s="242" t="s">
        <v>106</v>
      </c>
      <c r="F3" s="242"/>
      <c r="G3" s="242"/>
      <c r="H3" s="242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</row>
    <row r="4" spans="1:48" ht="24.95" customHeight="1">
      <c r="A4" s="43"/>
      <c r="B4" s="43"/>
      <c r="C4" s="43"/>
      <c r="D4" s="52"/>
      <c r="E4" s="242" t="s">
        <v>107</v>
      </c>
      <c r="F4" s="242"/>
      <c r="G4" s="242"/>
      <c r="H4" s="242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B4" s="19"/>
      <c r="AC4" s="19"/>
    </row>
    <row r="5" spans="1:48" ht="24.95" customHeight="1">
      <c r="A5" s="43"/>
      <c r="B5" s="43"/>
      <c r="C5" s="43"/>
      <c r="D5" s="52"/>
      <c r="E5" s="242" t="s">
        <v>139</v>
      </c>
      <c r="F5" s="242"/>
      <c r="G5" s="242"/>
      <c r="H5" s="242"/>
      <c r="I5" s="243"/>
      <c r="J5" s="244"/>
      <c r="K5" s="244"/>
      <c r="L5" s="244"/>
      <c r="M5" s="244"/>
      <c r="N5" s="244"/>
      <c r="O5" s="245"/>
      <c r="P5" s="242" t="s">
        <v>108</v>
      </c>
      <c r="Q5" s="242"/>
      <c r="R5" s="242"/>
      <c r="S5" s="242"/>
      <c r="T5" s="246"/>
      <c r="U5" s="246"/>
      <c r="V5" s="246"/>
      <c r="W5" s="246"/>
      <c r="X5" s="246"/>
      <c r="Y5" s="246"/>
      <c r="Z5" s="246"/>
      <c r="AB5" s="19"/>
      <c r="AC5" s="19"/>
    </row>
    <row r="6" spans="1:48" ht="24.95" customHeight="1">
      <c r="A6" s="43"/>
      <c r="B6" s="43"/>
      <c r="C6" s="43"/>
      <c r="D6" s="52"/>
      <c r="E6" s="242" t="s">
        <v>141</v>
      </c>
      <c r="F6" s="242"/>
      <c r="G6" s="242"/>
      <c r="H6" s="242"/>
      <c r="I6" s="219" t="s">
        <v>299</v>
      </c>
      <c r="J6" s="219"/>
      <c r="K6" s="219"/>
      <c r="L6" s="219"/>
      <c r="M6" s="219"/>
      <c r="N6" s="219"/>
      <c r="O6" s="219"/>
      <c r="P6" s="242" t="s">
        <v>86</v>
      </c>
      <c r="Q6" s="242"/>
      <c r="R6" s="242"/>
      <c r="S6" s="242"/>
      <c r="T6" s="220"/>
      <c r="U6" s="220"/>
      <c r="V6" s="220"/>
      <c r="W6" s="220"/>
      <c r="X6" s="220"/>
      <c r="Y6" s="220"/>
      <c r="Z6" s="220"/>
      <c r="AB6" s="3"/>
      <c r="AC6" s="3"/>
    </row>
    <row r="7" spans="1:48" s="3" customFormat="1" ht="24.95" customHeight="1">
      <c r="A7" s="43"/>
      <c r="B7" s="43"/>
      <c r="C7" s="43"/>
      <c r="D7" s="52"/>
      <c r="E7" s="242" t="s">
        <v>140</v>
      </c>
      <c r="F7" s="242"/>
      <c r="G7" s="242"/>
      <c r="H7" s="242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O7" s="8"/>
      <c r="AP7" s="12"/>
      <c r="AS7" s="14"/>
      <c r="AU7" s="12"/>
      <c r="AV7" s="8"/>
    </row>
    <row r="8" spans="1:48" s="2" customFormat="1" ht="12.9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O8" s="8"/>
      <c r="AP8" s="12"/>
      <c r="AS8" s="14"/>
      <c r="AU8" s="12"/>
      <c r="AV8" s="8"/>
    </row>
    <row r="9" spans="1:48" ht="30" customHeight="1">
      <c r="A9" s="179" t="s">
        <v>124</v>
      </c>
      <c r="B9" s="179"/>
      <c r="C9" s="179"/>
      <c r="D9" s="27"/>
      <c r="E9" s="180" t="s">
        <v>126</v>
      </c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</row>
    <row r="10" spans="1:48" s="19" customFormat="1" ht="24.95" customHeight="1">
      <c r="A10" s="171" t="s">
        <v>62</v>
      </c>
      <c r="B10" s="171"/>
      <c r="C10" s="171"/>
      <c r="D10" s="171"/>
      <c r="E10" s="171" t="s">
        <v>64</v>
      </c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67" t="s">
        <v>87</v>
      </c>
      <c r="Q10" s="169"/>
      <c r="R10" s="171" t="s">
        <v>99</v>
      </c>
      <c r="S10" s="171"/>
      <c r="T10" s="171"/>
      <c r="U10" s="171" t="s">
        <v>100</v>
      </c>
      <c r="V10" s="171"/>
      <c r="W10" s="171"/>
      <c r="X10" s="213" t="s">
        <v>125</v>
      </c>
      <c r="Y10" s="214"/>
      <c r="Z10" s="215"/>
      <c r="AB10" s="15" t="s">
        <v>95</v>
      </c>
      <c r="AC10" s="15" t="s">
        <v>101</v>
      </c>
      <c r="AQ10" s="20"/>
      <c r="AT10" s="21"/>
      <c r="AU10" s="12"/>
      <c r="AV10" s="8"/>
    </row>
    <row r="11" spans="1:48" ht="24.95" customHeight="1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9"/>
      <c r="Q11" s="190"/>
      <c r="R11" s="191" t="s">
        <v>297</v>
      </c>
      <c r="S11" s="191"/>
      <c r="T11" s="191"/>
      <c r="U11" s="191" t="s">
        <v>297</v>
      </c>
      <c r="V11" s="191"/>
      <c r="W11" s="191"/>
      <c r="X11" s="188"/>
      <c r="Y11" s="188"/>
      <c r="Z11" s="188"/>
      <c r="AB11" s="15">
        <f>VLOOKUP(R11,AO61:AP62,2,FALSE)</f>
        <v>0</v>
      </c>
      <c r="AC11" s="15">
        <f>VLOOKUP(U11,AO64:AP65,2,FALSE)</f>
        <v>0</v>
      </c>
      <c r="AO11" s="1"/>
      <c r="AP11" s="8"/>
      <c r="AQ11" s="12"/>
      <c r="AS11" s="1"/>
      <c r="AT11" s="14"/>
    </row>
    <row r="12" spans="1:48" ht="20.100000000000001" customHeight="1">
      <c r="A12" s="192" t="str">
        <f>IFERROR(VLOOKUP(X11,AU34:AV45,2,FALSE),"")</f>
        <v/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</row>
    <row r="13" spans="1:48" ht="24.95" customHeight="1">
      <c r="A13" s="167" t="s">
        <v>88</v>
      </c>
      <c r="B13" s="168"/>
      <c r="C13" s="168"/>
      <c r="D13" s="169"/>
      <c r="F13" s="171" t="s">
        <v>87</v>
      </c>
      <c r="G13" s="171"/>
      <c r="I13" s="167" t="s">
        <v>91</v>
      </c>
      <c r="J13" s="168"/>
      <c r="K13" s="168"/>
      <c r="L13" s="169"/>
      <c r="N13" s="167" t="s">
        <v>92</v>
      </c>
      <c r="O13" s="168"/>
      <c r="P13" s="168"/>
      <c r="Q13" s="169"/>
      <c r="S13" s="167" t="s">
        <v>105</v>
      </c>
      <c r="T13" s="168"/>
      <c r="U13" s="169"/>
      <c r="W13" s="170" t="s">
        <v>150</v>
      </c>
      <c r="X13" s="170"/>
      <c r="Y13" s="170"/>
      <c r="Z13" s="170"/>
    </row>
    <row r="14" spans="1:48" ht="24.95" customHeight="1">
      <c r="A14" s="181" t="str">
        <f>IFERROR(VLOOKUP(E11,AR34:AS56,MATCH(A13,AR33:AS33,0),FALSE),"")</f>
        <v/>
      </c>
      <c r="B14" s="182"/>
      <c r="C14" s="182"/>
      <c r="D14" s="9" t="s">
        <v>47</v>
      </c>
      <c r="E14" s="17" t="s">
        <v>89</v>
      </c>
      <c r="F14" s="183">
        <f>P11</f>
        <v>0</v>
      </c>
      <c r="G14" s="183"/>
      <c r="H14" s="17" t="s">
        <v>90</v>
      </c>
      <c r="I14" s="184" t="str">
        <f>IFERROR(A14*F14,"")</f>
        <v/>
      </c>
      <c r="J14" s="185"/>
      <c r="K14" s="185"/>
      <c r="L14" s="22" t="s">
        <v>47</v>
      </c>
      <c r="M14" s="17" t="s">
        <v>93</v>
      </c>
      <c r="N14" s="181" t="str">
        <f>IFERROR(VLOOKUP(X11,AB33:AJ44,MATCH(A11,AB33:AJ33,0),FALSE)*F14,"")</f>
        <v/>
      </c>
      <c r="O14" s="182"/>
      <c r="P14" s="182"/>
      <c r="Q14" s="22" t="s">
        <v>47</v>
      </c>
      <c r="R14" s="17" t="s">
        <v>94</v>
      </c>
      <c r="S14" s="184">
        <f>IFERROR(AB11*F14+AC11*F14,"")</f>
        <v>0</v>
      </c>
      <c r="T14" s="185"/>
      <c r="U14" s="22" t="s">
        <v>47</v>
      </c>
      <c r="V14" s="17" t="s">
        <v>90</v>
      </c>
      <c r="W14" s="186">
        <f>_xlfn.AGGREGATE(9,6,I14,N14,S14)</f>
        <v>0</v>
      </c>
      <c r="X14" s="187"/>
      <c r="Y14" s="187"/>
      <c r="Z14" s="24" t="s">
        <v>47</v>
      </c>
    </row>
    <row r="15" spans="1:48" ht="12.95" customHeight="1"/>
    <row r="16" spans="1:48" ht="30" customHeight="1">
      <c r="A16" s="179" t="s">
        <v>137</v>
      </c>
      <c r="B16" s="179"/>
      <c r="C16" s="179"/>
      <c r="D16" s="27"/>
      <c r="E16" s="180" t="s">
        <v>126</v>
      </c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</row>
    <row r="17" spans="1:48" s="19" customFormat="1" ht="24.95" customHeight="1">
      <c r="A17" s="171" t="s">
        <v>62</v>
      </c>
      <c r="B17" s="171"/>
      <c r="C17" s="171"/>
      <c r="D17" s="171"/>
      <c r="E17" s="171" t="s">
        <v>64</v>
      </c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67" t="s">
        <v>87</v>
      </c>
      <c r="Q17" s="169"/>
      <c r="R17" s="171" t="s">
        <v>95</v>
      </c>
      <c r="S17" s="171"/>
      <c r="T17" s="171"/>
      <c r="U17" s="171" t="s">
        <v>100</v>
      </c>
      <c r="V17" s="171"/>
      <c r="W17" s="171"/>
      <c r="X17" s="213" t="s">
        <v>125</v>
      </c>
      <c r="Y17" s="214"/>
      <c r="Z17" s="215"/>
      <c r="AB17" s="15" t="s">
        <v>95</v>
      </c>
      <c r="AC17" s="15" t="s">
        <v>96</v>
      </c>
      <c r="AQ17" s="20"/>
      <c r="AT17" s="21"/>
      <c r="AU17" s="12"/>
      <c r="AV17" s="8"/>
    </row>
    <row r="18" spans="1:48" ht="24.95" customHeight="1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9"/>
      <c r="Q18" s="190"/>
      <c r="R18" s="191" t="s">
        <v>297</v>
      </c>
      <c r="S18" s="191"/>
      <c r="T18" s="191"/>
      <c r="U18" s="191" t="s">
        <v>297</v>
      </c>
      <c r="V18" s="191"/>
      <c r="W18" s="191"/>
      <c r="X18" s="188"/>
      <c r="Y18" s="188"/>
      <c r="Z18" s="188"/>
      <c r="AB18" s="15">
        <f>VLOOKUP(R18,AO61:AP62,2,FALSE)</f>
        <v>0</v>
      </c>
      <c r="AC18" s="15">
        <f>VLOOKUP(U18,AO64:AP65,2,FALSE)</f>
        <v>0</v>
      </c>
      <c r="AO18" s="1"/>
      <c r="AP18" s="8"/>
      <c r="AQ18" s="12"/>
      <c r="AS18" s="1"/>
      <c r="AT18" s="14"/>
    </row>
    <row r="19" spans="1:48" ht="20.100000000000001" customHeight="1">
      <c r="A19" s="192" t="str">
        <f>IFERROR(VLOOKUP(X18,AU34:AV45,2,FALSE),"")</f>
        <v/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</row>
    <row r="20" spans="1:48" ht="24.95" customHeight="1">
      <c r="A20" s="167" t="s">
        <v>85</v>
      </c>
      <c r="B20" s="168"/>
      <c r="C20" s="168"/>
      <c r="D20" s="169"/>
      <c r="F20" s="171" t="s">
        <v>87</v>
      </c>
      <c r="G20" s="171"/>
      <c r="I20" s="167" t="s">
        <v>91</v>
      </c>
      <c r="J20" s="168"/>
      <c r="K20" s="168"/>
      <c r="L20" s="169"/>
      <c r="N20" s="167" t="s">
        <v>92</v>
      </c>
      <c r="O20" s="168"/>
      <c r="P20" s="168"/>
      <c r="Q20" s="169"/>
      <c r="S20" s="167" t="s">
        <v>105</v>
      </c>
      <c r="T20" s="168"/>
      <c r="U20" s="169"/>
      <c r="W20" s="170" t="s">
        <v>150</v>
      </c>
      <c r="X20" s="170"/>
      <c r="Y20" s="170"/>
      <c r="Z20" s="170"/>
    </row>
    <row r="21" spans="1:48" ht="24.95" customHeight="1">
      <c r="A21" s="181" t="str">
        <f>IFERROR(VLOOKUP(E18,AR34:AS56,MATCH(A20,AR33:AS33,0),FALSE),"")</f>
        <v/>
      </c>
      <c r="B21" s="182"/>
      <c r="C21" s="182"/>
      <c r="D21" s="9" t="s">
        <v>47</v>
      </c>
      <c r="E21" s="17" t="s">
        <v>89</v>
      </c>
      <c r="F21" s="183">
        <f>P18</f>
        <v>0</v>
      </c>
      <c r="G21" s="183"/>
      <c r="H21" s="17" t="s">
        <v>90</v>
      </c>
      <c r="I21" s="184" t="str">
        <f>IFERROR(A21*F21,"")</f>
        <v/>
      </c>
      <c r="J21" s="185"/>
      <c r="K21" s="185"/>
      <c r="L21" s="22" t="s">
        <v>47</v>
      </c>
      <c r="M21" s="17" t="s">
        <v>93</v>
      </c>
      <c r="N21" s="181" t="str">
        <f>IFERROR(VLOOKUP(X18,AB33:AJ44,MATCH(A18,AB33:AJ33,0),FALSE)*F21,"")</f>
        <v/>
      </c>
      <c r="O21" s="182"/>
      <c r="P21" s="182"/>
      <c r="Q21" s="22" t="s">
        <v>47</v>
      </c>
      <c r="R21" s="17" t="s">
        <v>93</v>
      </c>
      <c r="S21" s="184">
        <f>IFERROR(AB18*F21+AC18*F21,"")</f>
        <v>0</v>
      </c>
      <c r="T21" s="185"/>
      <c r="U21" s="22" t="s">
        <v>47</v>
      </c>
      <c r="V21" s="17" t="s">
        <v>90</v>
      </c>
      <c r="W21" s="186">
        <f>_xlfn.AGGREGATE(9,6,I21,N21,S21)</f>
        <v>0</v>
      </c>
      <c r="X21" s="187"/>
      <c r="Y21" s="187"/>
      <c r="Z21" s="24" t="s">
        <v>47</v>
      </c>
    </row>
    <row r="22" spans="1:48" ht="12.95" customHeight="1"/>
    <row r="23" spans="1:48" ht="30" customHeight="1">
      <c r="A23" s="179" t="s">
        <v>138</v>
      </c>
      <c r="B23" s="179"/>
      <c r="C23" s="179"/>
      <c r="D23" s="27"/>
      <c r="E23" s="180" t="s">
        <v>126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</row>
    <row r="24" spans="1:48" s="19" customFormat="1" ht="24.95" customHeight="1">
      <c r="A24" s="171" t="s">
        <v>62</v>
      </c>
      <c r="B24" s="171"/>
      <c r="C24" s="171"/>
      <c r="D24" s="171"/>
      <c r="E24" s="171" t="s">
        <v>64</v>
      </c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67" t="s">
        <v>87</v>
      </c>
      <c r="Q24" s="169"/>
      <c r="R24" s="171" t="s">
        <v>95</v>
      </c>
      <c r="S24" s="171"/>
      <c r="T24" s="171"/>
      <c r="U24" s="171" t="s">
        <v>100</v>
      </c>
      <c r="V24" s="171"/>
      <c r="W24" s="171"/>
      <c r="X24" s="213" t="s">
        <v>125</v>
      </c>
      <c r="Y24" s="214"/>
      <c r="Z24" s="215"/>
      <c r="AB24" s="15" t="s">
        <v>95</v>
      </c>
      <c r="AC24" s="15" t="s">
        <v>96</v>
      </c>
      <c r="AQ24" s="20"/>
      <c r="AT24" s="21"/>
      <c r="AU24" s="12"/>
      <c r="AV24" s="8"/>
    </row>
    <row r="25" spans="1:48" ht="24.95" customHeight="1">
      <c r="A25" s="188"/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9"/>
      <c r="Q25" s="190"/>
      <c r="R25" s="191" t="s">
        <v>102</v>
      </c>
      <c r="S25" s="191"/>
      <c r="T25" s="191"/>
      <c r="U25" s="191" t="s">
        <v>297</v>
      </c>
      <c r="V25" s="191"/>
      <c r="W25" s="191"/>
      <c r="X25" s="188"/>
      <c r="Y25" s="188"/>
      <c r="Z25" s="188"/>
      <c r="AB25" s="15">
        <f>VLOOKUP(R25,AO61:AP62,2,FALSE)</f>
        <v>0</v>
      </c>
      <c r="AC25" s="15">
        <f>VLOOKUP(U25,AO64:AP65,2,FALSE)</f>
        <v>0</v>
      </c>
      <c r="AO25" s="1"/>
      <c r="AP25" s="8"/>
      <c r="AQ25" s="12"/>
      <c r="AS25" s="1"/>
      <c r="AT25" s="14"/>
    </row>
    <row r="26" spans="1:48" ht="20.100000000000001" customHeight="1">
      <c r="A26" s="192" t="str">
        <f>IFERROR(VLOOKUP(X25,AU34:AV45,2,FALSE),"")</f>
        <v/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</row>
    <row r="27" spans="1:48" ht="24.95" customHeight="1">
      <c r="A27" s="167" t="s">
        <v>85</v>
      </c>
      <c r="B27" s="168"/>
      <c r="C27" s="168"/>
      <c r="D27" s="169"/>
      <c r="F27" s="171" t="s">
        <v>87</v>
      </c>
      <c r="G27" s="171"/>
      <c r="I27" s="167" t="s">
        <v>91</v>
      </c>
      <c r="J27" s="168"/>
      <c r="K27" s="168"/>
      <c r="L27" s="169"/>
      <c r="N27" s="167" t="s">
        <v>92</v>
      </c>
      <c r="O27" s="168"/>
      <c r="P27" s="168"/>
      <c r="Q27" s="169"/>
      <c r="S27" s="167" t="s">
        <v>105</v>
      </c>
      <c r="T27" s="168"/>
      <c r="U27" s="169"/>
      <c r="W27" s="170" t="s">
        <v>150</v>
      </c>
      <c r="X27" s="170"/>
      <c r="Y27" s="170"/>
      <c r="Z27" s="170"/>
    </row>
    <row r="28" spans="1:48" ht="24.95" customHeight="1">
      <c r="A28" s="181" t="str">
        <f>IFERROR(VLOOKUP(E25,AR34:AS56,MATCH(A27,AR33:AS33,0),FALSE),"")</f>
        <v/>
      </c>
      <c r="B28" s="182"/>
      <c r="C28" s="182"/>
      <c r="D28" s="9" t="s">
        <v>47</v>
      </c>
      <c r="E28" s="17" t="s">
        <v>89</v>
      </c>
      <c r="F28" s="183">
        <f>P25</f>
        <v>0</v>
      </c>
      <c r="G28" s="183"/>
      <c r="H28" s="17" t="s">
        <v>90</v>
      </c>
      <c r="I28" s="184" t="str">
        <f>IFERROR(A28*F28,"")</f>
        <v/>
      </c>
      <c r="J28" s="185"/>
      <c r="K28" s="185"/>
      <c r="L28" s="22" t="s">
        <v>47</v>
      </c>
      <c r="M28" s="17" t="s">
        <v>93</v>
      </c>
      <c r="N28" s="181" t="str">
        <f>IFERROR(VLOOKUP(X25,AB33:AJ44,MATCH(A25,AB33:AJ33,0),FALSE)*F28,"")</f>
        <v/>
      </c>
      <c r="O28" s="182"/>
      <c r="P28" s="182"/>
      <c r="Q28" s="22" t="s">
        <v>47</v>
      </c>
      <c r="R28" s="17" t="s">
        <v>93</v>
      </c>
      <c r="S28" s="184">
        <f>IFERROR(AB25*F28+AC25*F28,"")</f>
        <v>0</v>
      </c>
      <c r="T28" s="185"/>
      <c r="U28" s="22" t="s">
        <v>47</v>
      </c>
      <c r="V28" s="17" t="s">
        <v>90</v>
      </c>
      <c r="W28" s="186">
        <f>_xlfn.AGGREGATE(9,6,I28,N28,S28)</f>
        <v>0</v>
      </c>
      <c r="X28" s="187"/>
      <c r="Y28" s="187"/>
      <c r="Z28" s="24" t="s">
        <v>47</v>
      </c>
    </row>
    <row r="29" spans="1:48" ht="23.25" customHeight="1">
      <c r="A29" s="46"/>
      <c r="B29" s="46"/>
      <c r="C29" s="46"/>
      <c r="D29" s="47"/>
      <c r="E29" s="17"/>
      <c r="F29" s="48"/>
      <c r="G29" s="48"/>
      <c r="H29" s="17"/>
      <c r="I29" s="46"/>
      <c r="J29" s="46"/>
      <c r="K29" s="46"/>
      <c r="L29" s="49"/>
      <c r="M29" s="17"/>
      <c r="N29" s="46"/>
      <c r="O29" s="46"/>
      <c r="P29" s="46"/>
      <c r="Q29" s="49"/>
      <c r="R29" s="17"/>
      <c r="S29" s="46"/>
      <c r="T29" s="46"/>
      <c r="U29" s="49"/>
      <c r="V29" s="17"/>
      <c r="W29" s="50"/>
      <c r="X29" s="50"/>
      <c r="Y29" s="50"/>
      <c r="Z29" s="51"/>
    </row>
    <row r="30" spans="1:48" ht="30" customHeight="1">
      <c r="A30" s="46"/>
      <c r="B30" s="230" t="s">
        <v>143</v>
      </c>
      <c r="C30" s="230"/>
      <c r="D30" s="230"/>
      <c r="E30" s="230"/>
      <c r="F30" s="231">
        <f>_xlfn.AGGREGATE(9,6,W14,W21,W28)</f>
        <v>0</v>
      </c>
      <c r="G30" s="231"/>
      <c r="H30" s="231"/>
      <c r="I30" s="231"/>
      <c r="J30" s="231"/>
      <c r="K30" s="231"/>
      <c r="L30" s="231"/>
      <c r="M30" s="232">
        <f>F30/110*100</f>
        <v>0</v>
      </c>
      <c r="N30" s="233"/>
      <c r="O30" s="233"/>
      <c r="P30" s="233"/>
      <c r="Q30" s="233"/>
      <c r="R30" s="233"/>
      <c r="S30" s="233"/>
      <c r="T30" s="54"/>
      <c r="U30" s="54"/>
      <c r="V30" s="17"/>
      <c r="W30" s="50"/>
      <c r="X30" s="50"/>
      <c r="Y30" s="50"/>
      <c r="Z30" s="51"/>
    </row>
    <row r="31" spans="1:48" ht="33.75" customHeight="1">
      <c r="A31" s="234" t="s">
        <v>145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B31" s="16"/>
    </row>
    <row r="32" spans="1:48" ht="12.95" customHeight="1">
      <c r="AB32" s="3" t="s">
        <v>181</v>
      </c>
      <c r="AR32" s="64" t="s">
        <v>182</v>
      </c>
    </row>
    <row r="33" spans="1:67" ht="24.95" customHeight="1">
      <c r="A33" s="27" t="s">
        <v>119</v>
      </c>
      <c r="B33" s="27"/>
      <c r="C33" s="27"/>
      <c r="D33" s="27"/>
      <c r="AB33" s="5" t="s">
        <v>8</v>
      </c>
      <c r="AC33" s="6" t="s">
        <v>50</v>
      </c>
      <c r="AD33" s="6" t="s">
        <v>51</v>
      </c>
      <c r="AE33" s="6" t="s">
        <v>52</v>
      </c>
      <c r="AF33" s="6" t="s">
        <v>75</v>
      </c>
      <c r="AG33" s="6" t="s">
        <v>48</v>
      </c>
      <c r="AH33" s="6" t="s">
        <v>49</v>
      </c>
      <c r="AI33" s="6" t="s">
        <v>336</v>
      </c>
      <c r="AJ33" s="6" t="s">
        <v>53</v>
      </c>
      <c r="AL33" s="4" t="s">
        <v>7</v>
      </c>
      <c r="AM33" s="5" t="s">
        <v>8</v>
      </c>
      <c r="AO33" s="4" t="s">
        <v>63</v>
      </c>
      <c r="AP33" s="4" t="s">
        <v>65</v>
      </c>
      <c r="AR33" s="4" t="s">
        <v>63</v>
      </c>
      <c r="AS33" s="15" t="s">
        <v>85</v>
      </c>
      <c r="AU33" s="4" t="s">
        <v>127</v>
      </c>
      <c r="AV33" s="4" t="s">
        <v>128</v>
      </c>
    </row>
    <row r="34" spans="1:67" ht="24.95" customHeight="1">
      <c r="A34" s="43"/>
      <c r="B34" s="43"/>
      <c r="C34" s="43"/>
      <c r="D34" s="235" t="s">
        <v>120</v>
      </c>
      <c r="E34" s="236"/>
      <c r="F34" s="236"/>
      <c r="G34" s="236"/>
      <c r="H34" s="236"/>
      <c r="I34" s="236"/>
      <c r="J34" s="236"/>
      <c r="K34" s="236"/>
      <c r="L34" s="237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B34" s="5" t="s">
        <v>6</v>
      </c>
      <c r="AC34" s="152">
        <f>オーダー発動依頼書!U28*1.1</f>
        <v>7590.0000000000009</v>
      </c>
      <c r="AD34" s="152">
        <f>オーダー発動依頼書!V28*1.1</f>
        <v>5170</v>
      </c>
      <c r="AE34" s="152">
        <f>オーダー発動依頼書!W28*1.1</f>
        <v>5170</v>
      </c>
      <c r="AF34" s="152">
        <f>オーダー発動依頼書!X28*1.1</f>
        <v>6380.0000000000009</v>
      </c>
      <c r="AG34" s="152">
        <f>オーダー発動依頼書!Y28*1.1</f>
        <v>1320</v>
      </c>
      <c r="AH34" s="152">
        <f>オーダー発動依頼書!Z28*1.1</f>
        <v>473.00000000000006</v>
      </c>
      <c r="AI34" s="152">
        <f>オーダー発動依頼書!AA28*1.1</f>
        <v>473.00000000000006</v>
      </c>
      <c r="AJ34" s="152">
        <f>オーダー発動依頼書!AB28*1.1</f>
        <v>473.00000000000006</v>
      </c>
      <c r="AL34" s="4" t="s">
        <v>6</v>
      </c>
      <c r="AM34" s="4" t="s">
        <v>6</v>
      </c>
      <c r="AO34" s="10" t="s">
        <v>335</v>
      </c>
      <c r="AP34" s="193" t="s">
        <v>225</v>
      </c>
      <c r="AR34" s="10" t="s">
        <v>335</v>
      </c>
      <c r="AS34" s="63">
        <v>95150.000000000015</v>
      </c>
      <c r="AU34" s="4" t="s">
        <v>6</v>
      </c>
      <c r="AV34" s="10" t="s">
        <v>144</v>
      </c>
    </row>
    <row r="35" spans="1:67" ht="24.95" customHeight="1">
      <c r="A35" s="43"/>
      <c r="B35" s="43"/>
      <c r="C35" s="43"/>
      <c r="D35" s="238"/>
      <c r="E35" s="239"/>
      <c r="F35" s="239"/>
      <c r="G35" s="239"/>
      <c r="H35" s="239"/>
      <c r="I35" s="239"/>
      <c r="J35" s="239"/>
      <c r="K35" s="239"/>
      <c r="L35" s="240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B35" s="5" t="s">
        <v>54</v>
      </c>
      <c r="AC35" s="152">
        <f>オーダー発動依頼書!U29*1.1</f>
        <v>7040.0000000000009</v>
      </c>
      <c r="AD35" s="152">
        <f>オーダー発動依頼書!V29*1.1</f>
        <v>4510</v>
      </c>
      <c r="AE35" s="152">
        <f>オーダー発動依頼書!W29*1.1</f>
        <v>4510</v>
      </c>
      <c r="AF35" s="152">
        <f>オーダー発動依頼書!X29*1.1</f>
        <v>5610</v>
      </c>
      <c r="AG35" s="152">
        <f>オーダー発動依頼書!Y29*1.1</f>
        <v>1320</v>
      </c>
      <c r="AH35" s="152">
        <f>オーダー発動依頼書!Z29*1.1</f>
        <v>473.00000000000006</v>
      </c>
      <c r="AI35" s="152">
        <f>オーダー発動依頼書!AA29*1.1</f>
        <v>473.00000000000006</v>
      </c>
      <c r="AJ35" s="152">
        <f>オーダー発動依頼書!AB29*1.1</f>
        <v>473.00000000000006</v>
      </c>
      <c r="AL35" s="7" t="s">
        <v>15</v>
      </c>
      <c r="AM35" s="193" t="s">
        <v>54</v>
      </c>
      <c r="AO35" s="156" t="s">
        <v>329</v>
      </c>
      <c r="AP35" s="194"/>
      <c r="AR35" s="140" t="s">
        <v>329</v>
      </c>
      <c r="AS35" s="63">
        <v>81400</v>
      </c>
      <c r="AU35" s="4" t="s">
        <v>54</v>
      </c>
      <c r="AV35" s="10" t="s">
        <v>129</v>
      </c>
    </row>
    <row r="36" spans="1:67" ht="24.95" customHeight="1">
      <c r="A36" s="43"/>
      <c r="B36" s="43"/>
      <c r="C36" s="43"/>
      <c r="D36" s="52"/>
      <c r="E36" s="52"/>
      <c r="F36" s="52"/>
      <c r="G36" s="52"/>
      <c r="H36" s="52"/>
      <c r="I36" s="52"/>
      <c r="J36" s="52"/>
      <c r="K36" s="52"/>
      <c r="L36" s="52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B36" s="5" t="s">
        <v>5</v>
      </c>
      <c r="AC36" s="152">
        <f>オーダー発動依頼書!U30*1.1</f>
        <v>6380.0000000000009</v>
      </c>
      <c r="AD36" s="152">
        <f>オーダー発動依頼書!V30*1.1</f>
        <v>3740.0000000000005</v>
      </c>
      <c r="AE36" s="152">
        <f>オーダー発動依頼書!W30*1.1</f>
        <v>3740.0000000000005</v>
      </c>
      <c r="AF36" s="152">
        <f>オーダー発動依頼書!X30*1.1</f>
        <v>4620</v>
      </c>
      <c r="AG36" s="152">
        <f>オーダー発動依頼書!Y30*1.1</f>
        <v>1320</v>
      </c>
      <c r="AH36" s="152">
        <f>オーダー発動依頼書!Z30*1.1</f>
        <v>473.00000000000006</v>
      </c>
      <c r="AI36" s="152">
        <f>オーダー発動依頼書!AA30*1.1</f>
        <v>473.00000000000006</v>
      </c>
      <c r="AJ36" s="152">
        <f>オーダー発動依頼書!AB30*1.1</f>
        <v>473.00000000000006</v>
      </c>
      <c r="AL36" s="7" t="s">
        <v>14</v>
      </c>
      <c r="AM36" s="194"/>
      <c r="AO36" s="140" t="s">
        <v>344</v>
      </c>
      <c r="AP36" s="194"/>
      <c r="AR36" s="140" t="s">
        <v>344</v>
      </c>
      <c r="AS36" s="63">
        <v>94600</v>
      </c>
      <c r="AU36" s="4" t="s">
        <v>5</v>
      </c>
      <c r="AV36" s="45" t="s">
        <v>130</v>
      </c>
    </row>
    <row r="37" spans="1:67" s="19" customFormat="1" ht="24.95" customHeight="1">
      <c r="A37" s="241" t="s">
        <v>125</v>
      </c>
      <c r="B37" s="241"/>
      <c r="C37" s="241"/>
      <c r="D37" s="241"/>
      <c r="E37" s="242" t="s">
        <v>106</v>
      </c>
      <c r="F37" s="242"/>
      <c r="G37" s="242"/>
      <c r="H37" s="242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B37" s="5" t="s">
        <v>55</v>
      </c>
      <c r="AC37" s="152">
        <f>オーダー発動依頼書!U31*1.1</f>
        <v>6380.0000000000009</v>
      </c>
      <c r="AD37" s="152">
        <f>オーダー発動依頼書!V31*1.1</f>
        <v>3740.0000000000005</v>
      </c>
      <c r="AE37" s="152">
        <f>オーダー発動依頼書!W31*1.1</f>
        <v>3740.0000000000005</v>
      </c>
      <c r="AF37" s="152">
        <f>オーダー発動依頼書!X31*1.1</f>
        <v>4620</v>
      </c>
      <c r="AG37" s="152">
        <f>オーダー発動依頼書!Y31*1.1</f>
        <v>1320</v>
      </c>
      <c r="AH37" s="152">
        <f>オーダー発動依頼書!Z31*1.1</f>
        <v>473.00000000000006</v>
      </c>
      <c r="AI37" s="152">
        <f>オーダー発動依頼書!AA31*1.1</f>
        <v>473.00000000000006</v>
      </c>
      <c r="AJ37" s="152">
        <f>オーダー発動依頼書!AB31*1.1</f>
        <v>473.00000000000006</v>
      </c>
      <c r="AK37" s="1"/>
      <c r="AL37" s="7" t="s">
        <v>13</v>
      </c>
      <c r="AM37" s="194"/>
      <c r="AN37" s="1"/>
      <c r="AO37" s="140" t="s">
        <v>343</v>
      </c>
      <c r="AP37" s="195"/>
      <c r="AQ37" s="1"/>
      <c r="AR37" s="140" t="s">
        <v>343</v>
      </c>
      <c r="AS37" s="63">
        <v>106700</v>
      </c>
      <c r="AT37" s="1"/>
      <c r="AU37" s="4" t="s">
        <v>55</v>
      </c>
      <c r="AV37" s="10" t="s">
        <v>131</v>
      </c>
    </row>
    <row r="38" spans="1:67" s="19" customFormat="1" ht="24.95" customHeight="1">
      <c r="A38" s="43"/>
      <c r="B38" s="43"/>
      <c r="C38" s="43"/>
      <c r="D38" s="52"/>
      <c r="E38" s="242" t="s">
        <v>107</v>
      </c>
      <c r="F38" s="242"/>
      <c r="G38" s="242"/>
      <c r="H38" s="242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B38" s="5" t="s">
        <v>3</v>
      </c>
      <c r="AC38" s="152">
        <f>オーダー発動依頼書!U32*1.1</f>
        <v>5830.0000000000009</v>
      </c>
      <c r="AD38" s="152">
        <f>オーダー発動依頼書!V32*1.1</f>
        <v>3740.0000000000005</v>
      </c>
      <c r="AE38" s="152">
        <f>オーダー発動依頼書!W32*1.1</f>
        <v>3740.0000000000005</v>
      </c>
      <c r="AF38" s="152">
        <f>オーダー発動依頼書!X32*1.1</f>
        <v>4345</v>
      </c>
      <c r="AG38" s="152">
        <f>オーダー発動依頼書!Y32*1.1</f>
        <v>1320</v>
      </c>
      <c r="AH38" s="152">
        <f>オーダー発動依頼書!Z32*1.1</f>
        <v>473.00000000000006</v>
      </c>
      <c r="AI38" s="152">
        <f>オーダー発動依頼書!AA32*1.1</f>
        <v>473.00000000000006</v>
      </c>
      <c r="AJ38" s="152">
        <f>オーダー発動依頼書!AB32*1.1</f>
        <v>473.00000000000006</v>
      </c>
      <c r="AK38" s="1"/>
      <c r="AL38" s="7" t="s">
        <v>18</v>
      </c>
      <c r="AM38" s="194"/>
      <c r="AN38" s="1"/>
      <c r="AO38" s="10" t="s">
        <v>69</v>
      </c>
      <c r="AP38" s="193" t="s">
        <v>68</v>
      </c>
      <c r="AQ38" s="1"/>
      <c r="AR38" s="10" t="s">
        <v>69</v>
      </c>
      <c r="AS38" s="63">
        <v>38500</v>
      </c>
      <c r="AT38" s="1"/>
      <c r="AU38" s="4" t="s">
        <v>3</v>
      </c>
      <c r="AV38" s="10" t="s">
        <v>132</v>
      </c>
    </row>
    <row r="39" spans="1:67" ht="24.95" customHeight="1">
      <c r="A39" s="43"/>
      <c r="B39" s="43"/>
      <c r="C39" s="43"/>
      <c r="D39" s="52"/>
      <c r="E39" s="242" t="s">
        <v>139</v>
      </c>
      <c r="F39" s="242"/>
      <c r="G39" s="242"/>
      <c r="H39" s="242"/>
      <c r="I39" s="207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118" t="s">
        <v>291</v>
      </c>
      <c r="U39" s="118"/>
      <c r="V39" s="118"/>
      <c r="W39" s="118"/>
      <c r="X39" s="118"/>
      <c r="Y39" s="118"/>
      <c r="Z39" s="119"/>
      <c r="AB39" s="5" t="s">
        <v>4</v>
      </c>
      <c r="AC39" s="152">
        <f>オーダー発動依頼書!U33*1.1</f>
        <v>5830.0000000000009</v>
      </c>
      <c r="AD39" s="152">
        <f>オーダー発動依頼書!V33*1.1</f>
        <v>3740.0000000000005</v>
      </c>
      <c r="AE39" s="152">
        <f>オーダー発動依頼書!W33*1.1</f>
        <v>3740.0000000000005</v>
      </c>
      <c r="AF39" s="152">
        <f>オーダー発動依頼書!X33*1.1</f>
        <v>4345</v>
      </c>
      <c r="AG39" s="152">
        <f>オーダー発動依頼書!Y33*1.1</f>
        <v>1320</v>
      </c>
      <c r="AH39" s="152">
        <f>オーダー発動依頼書!Z33*1.1</f>
        <v>473.00000000000006</v>
      </c>
      <c r="AI39" s="152">
        <f>オーダー発動依頼書!AA33*1.1</f>
        <v>473.00000000000006</v>
      </c>
      <c r="AJ39" s="152">
        <f>オーダー発動依頼書!AB33*1.1</f>
        <v>473.00000000000006</v>
      </c>
      <c r="AL39" s="7" t="s">
        <v>17</v>
      </c>
      <c r="AM39" s="194"/>
      <c r="AO39" s="10" t="s">
        <v>70</v>
      </c>
      <c r="AP39" s="194"/>
      <c r="AR39" s="10" t="s">
        <v>70</v>
      </c>
      <c r="AS39" s="63">
        <v>38500</v>
      </c>
      <c r="AU39" s="4" t="s">
        <v>4</v>
      </c>
      <c r="AV39" s="10" t="s">
        <v>133</v>
      </c>
    </row>
    <row r="40" spans="1:67" ht="24.95" customHeight="1">
      <c r="A40" s="43"/>
      <c r="B40" s="43"/>
      <c r="C40" s="43"/>
      <c r="D40" s="52"/>
      <c r="E40" s="242" t="s">
        <v>141</v>
      </c>
      <c r="F40" s="242"/>
      <c r="G40" s="242"/>
      <c r="H40" s="242"/>
      <c r="I40" s="219" t="s">
        <v>298</v>
      </c>
      <c r="J40" s="219"/>
      <c r="K40" s="219"/>
      <c r="L40" s="219"/>
      <c r="M40" s="219"/>
      <c r="N40" s="219"/>
      <c r="O40" s="219"/>
      <c r="P40" s="242" t="s">
        <v>86</v>
      </c>
      <c r="Q40" s="242"/>
      <c r="R40" s="242"/>
      <c r="S40" s="242"/>
      <c r="T40" s="220"/>
      <c r="U40" s="220"/>
      <c r="V40" s="220"/>
      <c r="W40" s="220"/>
      <c r="X40" s="220"/>
      <c r="Y40" s="220"/>
      <c r="Z40" s="220"/>
      <c r="AB40" s="5" t="s">
        <v>2</v>
      </c>
      <c r="AC40" s="152">
        <f>オーダー発動依頼書!U34*1.1</f>
        <v>5720.0000000000009</v>
      </c>
      <c r="AD40" s="152">
        <f>オーダー発動依頼書!V34*1.1</f>
        <v>3630.0000000000005</v>
      </c>
      <c r="AE40" s="152">
        <f>オーダー発動依頼書!W34*1.1</f>
        <v>3630.0000000000005</v>
      </c>
      <c r="AF40" s="152">
        <f>オーダー発動依頼書!X34*1.1</f>
        <v>4290</v>
      </c>
      <c r="AG40" s="152">
        <f>オーダー発動依頼書!Y34*1.1</f>
        <v>1320</v>
      </c>
      <c r="AH40" s="152">
        <f>オーダー発動依頼書!Z34*1.1</f>
        <v>473.00000000000006</v>
      </c>
      <c r="AI40" s="152">
        <f>オーダー発動依頼書!AA34*1.1</f>
        <v>473.00000000000006</v>
      </c>
      <c r="AJ40" s="152">
        <f>オーダー発動依頼書!AB34*1.1</f>
        <v>473.00000000000006</v>
      </c>
      <c r="AL40" s="7" t="s">
        <v>16</v>
      </c>
      <c r="AM40" s="195"/>
      <c r="AO40" s="10" t="s">
        <v>71</v>
      </c>
      <c r="AP40" s="194"/>
      <c r="AR40" s="10" t="s">
        <v>71</v>
      </c>
      <c r="AS40" s="63">
        <v>38500</v>
      </c>
      <c r="AU40" s="4" t="s">
        <v>2</v>
      </c>
      <c r="AV40" s="10" t="s">
        <v>134</v>
      </c>
    </row>
    <row r="41" spans="1:67" ht="24.95" customHeight="1">
      <c r="A41" s="43"/>
      <c r="B41" s="43"/>
      <c r="C41" s="43"/>
      <c r="D41" s="52"/>
      <c r="E41" s="242" t="s">
        <v>140</v>
      </c>
      <c r="F41" s="242"/>
      <c r="G41" s="242"/>
      <c r="H41" s="242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B41" s="5" t="s">
        <v>1</v>
      </c>
      <c r="AC41" s="152">
        <f>オーダー発動依頼書!U35*1.1</f>
        <v>5280</v>
      </c>
      <c r="AD41" s="152">
        <f>オーダー発動依頼書!V35*1.1</f>
        <v>3520.0000000000005</v>
      </c>
      <c r="AE41" s="152">
        <f>オーダー発動依頼書!W35*1.1</f>
        <v>3520.0000000000005</v>
      </c>
      <c r="AF41" s="152">
        <f>オーダー発動依頼書!X35*1.1</f>
        <v>4070.0000000000005</v>
      </c>
      <c r="AG41" s="152">
        <f>オーダー発動依頼書!Y35*1.1</f>
        <v>1320</v>
      </c>
      <c r="AH41" s="152">
        <f>オーダー発動依頼書!Z35*1.1</f>
        <v>473.00000000000006</v>
      </c>
      <c r="AI41" s="152">
        <f>オーダー発動依頼書!AA35*1.1</f>
        <v>473.00000000000006</v>
      </c>
      <c r="AJ41" s="152">
        <f>オーダー発動依頼書!AB35*1.1</f>
        <v>473.00000000000006</v>
      </c>
      <c r="AL41" s="7" t="s">
        <v>21</v>
      </c>
      <c r="AM41" s="193" t="s">
        <v>5</v>
      </c>
      <c r="AO41" s="10" t="s">
        <v>72</v>
      </c>
      <c r="AP41" s="194"/>
      <c r="AR41" s="10" t="s">
        <v>72</v>
      </c>
      <c r="AS41" s="63">
        <v>38500</v>
      </c>
      <c r="AU41" s="4" t="s">
        <v>1</v>
      </c>
      <c r="AV41" s="10" t="s">
        <v>135</v>
      </c>
    </row>
    <row r="42" spans="1:67" ht="24.95" customHeight="1">
      <c r="A42" s="43"/>
      <c r="B42" s="43"/>
      <c r="C42" s="43"/>
      <c r="D42" s="52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B42" s="5" t="s">
        <v>0</v>
      </c>
      <c r="AC42" s="152">
        <f>オーダー発動依頼書!U36*1.1</f>
        <v>5720.0000000000009</v>
      </c>
      <c r="AD42" s="152">
        <f>オーダー発動依頼書!V36*1.1</f>
        <v>3630.0000000000005</v>
      </c>
      <c r="AE42" s="152">
        <f>オーダー発動依頼書!W36*1.1</f>
        <v>3630.0000000000005</v>
      </c>
      <c r="AF42" s="152">
        <f>オーダー発動依頼書!X36*1.1</f>
        <v>4290</v>
      </c>
      <c r="AG42" s="152">
        <f>オーダー発動依頼書!Y36*1.1</f>
        <v>1320</v>
      </c>
      <c r="AH42" s="152">
        <f>オーダー発動依頼書!Z36*1.1</f>
        <v>473.00000000000006</v>
      </c>
      <c r="AI42" s="152">
        <f>オーダー発動依頼書!AA36*1.1</f>
        <v>473.00000000000006</v>
      </c>
      <c r="AJ42" s="152">
        <f>オーダー発動依頼書!AB36*1.1</f>
        <v>473.00000000000006</v>
      </c>
      <c r="AL42" s="7" t="s">
        <v>20</v>
      </c>
      <c r="AM42" s="194"/>
      <c r="AO42" s="140" t="s">
        <v>342</v>
      </c>
      <c r="AP42" s="194"/>
      <c r="AR42" s="140" t="s">
        <v>342</v>
      </c>
      <c r="AS42" s="63">
        <v>53900</v>
      </c>
      <c r="AU42" s="4" t="s">
        <v>0</v>
      </c>
      <c r="AV42" s="10" t="s">
        <v>136</v>
      </c>
    </row>
    <row r="43" spans="1:67" ht="24.95" customHeight="1">
      <c r="A43" s="43"/>
      <c r="B43" s="43"/>
      <c r="C43" s="43"/>
      <c r="D43" s="52"/>
      <c r="E43" s="172" t="s">
        <v>152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4"/>
      <c r="AB43" s="5" t="s">
        <v>61</v>
      </c>
      <c r="AC43" s="152">
        <f>オーダー発動依頼書!U37*1.1</f>
        <v>5115</v>
      </c>
      <c r="AD43" s="152">
        <f>オーダー発動依頼書!V37*1.1</f>
        <v>3520.0000000000005</v>
      </c>
      <c r="AE43" s="152">
        <f>オーダー発動依頼書!W37*1.1</f>
        <v>3520.0000000000005</v>
      </c>
      <c r="AF43" s="152">
        <f>オーダー発動依頼書!X37*1.1</f>
        <v>4070.0000000000005</v>
      </c>
      <c r="AG43" s="152">
        <f>オーダー発動依頼書!Y37*1.1</f>
        <v>1320</v>
      </c>
      <c r="AH43" s="152">
        <f>オーダー発動依頼書!Z37*1.1</f>
        <v>473.00000000000006</v>
      </c>
      <c r="AI43" s="152">
        <f>オーダー発動依頼書!AA37*1.1</f>
        <v>473.00000000000006</v>
      </c>
      <c r="AJ43" s="152">
        <f>オーダー発動依頼書!AB37*1.1</f>
        <v>473.00000000000006</v>
      </c>
      <c r="AL43" s="7" t="s">
        <v>166</v>
      </c>
      <c r="AM43" s="194"/>
      <c r="AO43" s="140" t="s">
        <v>341</v>
      </c>
      <c r="AP43" s="195"/>
      <c r="AR43" s="140" t="s">
        <v>341</v>
      </c>
      <c r="AS43" s="63">
        <v>53900</v>
      </c>
      <c r="AU43" s="4" t="s">
        <v>61</v>
      </c>
      <c r="AV43" s="10" t="s">
        <v>177</v>
      </c>
    </row>
    <row r="44" spans="1:67" ht="24.95" customHeight="1">
      <c r="A44" s="43"/>
      <c r="B44" s="43"/>
      <c r="C44" s="43"/>
      <c r="D44" s="52"/>
      <c r="E44" s="175" t="s">
        <v>164</v>
      </c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7"/>
      <c r="AB44" s="5" t="s">
        <v>60</v>
      </c>
      <c r="AC44" s="152">
        <f>オーダー発動依頼書!U38*1.1</f>
        <v>8250</v>
      </c>
      <c r="AD44" s="152">
        <f>オーダー発動依頼書!V38*1.1</f>
        <v>4950</v>
      </c>
      <c r="AE44" s="152">
        <f>オーダー発動依頼書!W38*1.1</f>
        <v>4950</v>
      </c>
      <c r="AF44" s="152">
        <f>オーダー発動依頼書!X38*1.1</f>
        <v>6160.0000000000009</v>
      </c>
      <c r="AG44" s="152">
        <f>オーダー発動依頼書!Y38*1.1</f>
        <v>1320</v>
      </c>
      <c r="AH44" s="152">
        <f>オーダー発動依頼書!Z38*1.1</f>
        <v>473.00000000000006</v>
      </c>
      <c r="AI44" s="152">
        <f>オーダー発動依頼書!AA38*1.1</f>
        <v>473.00000000000006</v>
      </c>
      <c r="AJ44" s="152">
        <f>オーダー発動依頼書!AB38*1.1</f>
        <v>473.00000000000006</v>
      </c>
      <c r="AL44" s="7" t="s">
        <v>167</v>
      </c>
      <c r="AM44" s="194"/>
      <c r="AO44" s="10" t="s">
        <v>83</v>
      </c>
      <c r="AP44" s="4" t="s">
        <v>73</v>
      </c>
      <c r="AR44" s="10" t="s">
        <v>83</v>
      </c>
      <c r="AS44" s="63">
        <v>18150</v>
      </c>
      <c r="AU44" s="4" t="s">
        <v>171</v>
      </c>
      <c r="AV44" s="10" t="s">
        <v>144</v>
      </c>
    </row>
    <row r="45" spans="1:67" ht="24.95" customHeight="1">
      <c r="A45" s="43"/>
      <c r="B45" s="43"/>
      <c r="C45" s="43"/>
      <c r="D45" s="52"/>
      <c r="E45" s="178" t="s">
        <v>146</v>
      </c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B45" s="5" t="s">
        <v>165</v>
      </c>
      <c r="AC45" s="152">
        <v>3300</v>
      </c>
      <c r="AD45" s="152">
        <v>2310</v>
      </c>
      <c r="AE45" s="152">
        <v>2310</v>
      </c>
      <c r="AF45" s="152">
        <v>2420</v>
      </c>
      <c r="AG45" s="152">
        <v>0</v>
      </c>
      <c r="AH45" s="152">
        <v>0</v>
      </c>
      <c r="AI45" s="152">
        <v>0</v>
      </c>
      <c r="AJ45" s="152">
        <v>0</v>
      </c>
      <c r="AL45" s="7" t="s">
        <v>168</v>
      </c>
      <c r="AM45" s="194"/>
      <c r="AO45" s="10" t="s">
        <v>84</v>
      </c>
      <c r="AP45" s="4" t="s">
        <v>74</v>
      </c>
      <c r="AR45" s="10" t="s">
        <v>84</v>
      </c>
      <c r="AS45" s="63">
        <v>2860.0000000000005</v>
      </c>
      <c r="AU45" s="4" t="s">
        <v>161</v>
      </c>
      <c r="AV45" s="10" t="s">
        <v>178</v>
      </c>
    </row>
    <row r="46" spans="1:67" ht="24.95" customHeight="1">
      <c r="A46" s="27" t="s">
        <v>156</v>
      </c>
      <c r="B46" s="27"/>
      <c r="C46" s="27"/>
      <c r="D46" s="27"/>
      <c r="AB46" s="8"/>
      <c r="AC46" s="8"/>
      <c r="AD46" s="8"/>
      <c r="AE46" s="8"/>
      <c r="AF46" s="8"/>
      <c r="AG46" s="8"/>
      <c r="AH46" s="8"/>
      <c r="AI46" s="8"/>
      <c r="AJ46" s="8"/>
      <c r="AL46" s="7" t="s">
        <v>23</v>
      </c>
      <c r="AM46" s="194"/>
      <c r="AO46" s="10" t="s">
        <v>122</v>
      </c>
      <c r="AP46" s="4" t="s">
        <v>76</v>
      </c>
      <c r="AR46" s="10" t="s">
        <v>122</v>
      </c>
      <c r="AS46" s="63">
        <v>29150.000000000004</v>
      </c>
    </row>
    <row r="47" spans="1:67" ht="24.95" customHeight="1">
      <c r="A47" s="167" t="s">
        <v>151</v>
      </c>
      <c r="B47" s="168"/>
      <c r="C47" s="168"/>
      <c r="D47" s="168"/>
      <c r="E47" s="168"/>
      <c r="F47" s="168"/>
      <c r="G47" s="169"/>
      <c r="H47" s="25"/>
      <c r="I47" s="197" t="s">
        <v>154</v>
      </c>
      <c r="J47" s="197"/>
      <c r="K47" s="197"/>
      <c r="L47" s="197"/>
      <c r="M47" s="198" t="s">
        <v>155</v>
      </c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56"/>
      <c r="AB47" s="8"/>
      <c r="AC47" s="8"/>
      <c r="AD47" s="8"/>
      <c r="AE47" s="8"/>
      <c r="AF47" s="8"/>
      <c r="AG47" s="8"/>
      <c r="AH47" s="8"/>
      <c r="AI47" s="8"/>
      <c r="AJ47" s="8"/>
      <c r="AL47" s="7" t="s">
        <v>22</v>
      </c>
      <c r="AM47" s="195"/>
      <c r="AO47" s="10" t="s">
        <v>123</v>
      </c>
      <c r="AP47" s="4" t="s">
        <v>77</v>
      </c>
      <c r="AR47" s="10" t="s">
        <v>123</v>
      </c>
      <c r="AS47" s="63">
        <v>3300.0000000000005</v>
      </c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</row>
    <row r="48" spans="1:67" ht="24.95" customHeight="1">
      <c r="A48" s="162"/>
      <c r="B48" s="163"/>
      <c r="C48" s="163"/>
      <c r="D48" s="163"/>
      <c r="E48" s="163"/>
      <c r="F48" s="163"/>
      <c r="G48" s="164"/>
      <c r="H48" s="26"/>
      <c r="I48" s="197"/>
      <c r="J48" s="197"/>
      <c r="K48" s="197"/>
      <c r="L48" s="197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57"/>
      <c r="AB48" s="11"/>
      <c r="AC48" s="8"/>
      <c r="AD48" s="8"/>
      <c r="AE48" s="8"/>
      <c r="AF48" s="8"/>
      <c r="AG48" s="8"/>
      <c r="AH48" s="8"/>
      <c r="AI48" s="8"/>
      <c r="AJ48" s="8"/>
      <c r="AL48" s="7" t="s">
        <v>19</v>
      </c>
      <c r="AM48" s="193" t="s">
        <v>56</v>
      </c>
      <c r="AO48" s="10" t="s">
        <v>78</v>
      </c>
      <c r="AP48" s="193" t="s">
        <v>336</v>
      </c>
      <c r="AR48" s="10" t="s">
        <v>78</v>
      </c>
      <c r="AS48" s="63">
        <v>3850.0000000000005</v>
      </c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</row>
    <row r="49" spans="1:45" ht="24.95" customHeight="1">
      <c r="A49" s="61" t="s">
        <v>162</v>
      </c>
      <c r="B49" s="60"/>
      <c r="C49" s="44"/>
      <c r="D49" s="44"/>
      <c r="E49" s="44"/>
      <c r="F49" s="44"/>
      <c r="G49" s="4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B49" s="8"/>
      <c r="AC49" s="8"/>
      <c r="AD49" s="8"/>
      <c r="AE49" s="8"/>
      <c r="AF49" s="8"/>
      <c r="AG49" s="8"/>
      <c r="AH49" s="8"/>
      <c r="AI49" s="8"/>
      <c r="AJ49" s="8"/>
      <c r="AL49" s="7" t="s">
        <v>29</v>
      </c>
      <c r="AM49" s="194"/>
      <c r="AO49" s="10" t="s">
        <v>79</v>
      </c>
      <c r="AP49" s="194"/>
      <c r="AR49" s="10" t="s">
        <v>79</v>
      </c>
      <c r="AS49" s="63">
        <v>4015.0000000000005</v>
      </c>
    </row>
    <row r="50" spans="1:45" ht="24.95" customHeight="1">
      <c r="A50" s="62" t="s">
        <v>121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B50" s="8"/>
      <c r="AC50" s="8"/>
      <c r="AD50" s="8"/>
      <c r="AE50" s="8"/>
      <c r="AF50" s="8"/>
      <c r="AG50" s="8"/>
      <c r="AH50" s="8"/>
      <c r="AI50" s="8"/>
      <c r="AJ50" s="8"/>
      <c r="AL50" s="7" t="s">
        <v>31</v>
      </c>
      <c r="AM50" s="194"/>
      <c r="AO50" s="10" t="s">
        <v>80</v>
      </c>
      <c r="AP50" s="194"/>
      <c r="AR50" s="10" t="s">
        <v>80</v>
      </c>
      <c r="AS50" s="63">
        <v>1815.0000000000002</v>
      </c>
    </row>
    <row r="51" spans="1:45" ht="24.95" customHeight="1">
      <c r="A51" s="62" t="s">
        <v>172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B51" s="8"/>
      <c r="AC51" s="8"/>
      <c r="AD51" s="8"/>
      <c r="AE51" s="8"/>
      <c r="AF51" s="8"/>
      <c r="AG51" s="8"/>
      <c r="AH51" s="8"/>
      <c r="AI51" s="8"/>
      <c r="AJ51" s="8"/>
      <c r="AL51" s="7" t="s">
        <v>29</v>
      </c>
      <c r="AM51" s="194"/>
      <c r="AO51" s="10" t="s">
        <v>337</v>
      </c>
      <c r="AP51" s="195"/>
      <c r="AR51" s="10" t="s">
        <v>337</v>
      </c>
      <c r="AS51" s="63">
        <v>2970</v>
      </c>
    </row>
    <row r="52" spans="1:45" ht="24.95" customHeight="1">
      <c r="A52" s="59"/>
      <c r="B52" s="59"/>
      <c r="C52" s="59"/>
      <c r="D52" s="59"/>
      <c r="E52" s="5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B52" s="11"/>
      <c r="AD52" s="8"/>
      <c r="AE52" s="8"/>
      <c r="AF52" s="8"/>
      <c r="AG52" s="8"/>
      <c r="AH52" s="8"/>
      <c r="AI52" s="8"/>
      <c r="AJ52" s="8"/>
      <c r="AL52" s="7" t="s">
        <v>24</v>
      </c>
      <c r="AM52" s="194"/>
      <c r="AO52" s="10" t="s">
        <v>81</v>
      </c>
      <c r="AP52" s="193" t="s">
        <v>170</v>
      </c>
      <c r="AR52" s="10" t="s">
        <v>81</v>
      </c>
      <c r="AS52" s="63">
        <v>2750</v>
      </c>
    </row>
    <row r="53" spans="1:45" ht="24.95" customHeight="1">
      <c r="A53" s="27" t="s">
        <v>157</v>
      </c>
      <c r="B53" s="58"/>
      <c r="C53" s="58"/>
      <c r="D53" s="58"/>
      <c r="E53" s="58"/>
      <c r="F53" s="19"/>
      <c r="G53" s="19"/>
      <c r="H53" s="19"/>
      <c r="I53" s="19"/>
      <c r="J53" s="19"/>
      <c r="K53" s="19"/>
      <c r="L53" s="19"/>
      <c r="M53" s="27" t="s">
        <v>163</v>
      </c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B53" s="8"/>
      <c r="AC53" s="8"/>
      <c r="AD53" s="8"/>
      <c r="AE53" s="8"/>
      <c r="AF53" s="8"/>
      <c r="AG53" s="8"/>
      <c r="AH53" s="8"/>
      <c r="AI53" s="8"/>
      <c r="AJ53" s="8"/>
      <c r="AL53" s="7" t="s">
        <v>25</v>
      </c>
      <c r="AM53" s="195"/>
      <c r="AO53" s="10" t="s">
        <v>82</v>
      </c>
      <c r="AP53" s="195"/>
      <c r="AR53" s="10" t="s">
        <v>82</v>
      </c>
      <c r="AS53" s="63">
        <v>3190.0000000000005</v>
      </c>
    </row>
    <row r="54" spans="1:45" ht="24.95" customHeight="1">
      <c r="A54" s="165" t="s">
        <v>159</v>
      </c>
      <c r="B54" s="165"/>
      <c r="C54" s="165"/>
      <c r="D54" s="57" t="s">
        <v>158</v>
      </c>
      <c r="E54" s="58"/>
      <c r="F54" s="19"/>
      <c r="G54" s="19"/>
      <c r="H54" s="19"/>
      <c r="I54" s="19"/>
      <c r="J54" s="19"/>
      <c r="K54" s="19"/>
      <c r="L54" s="19"/>
      <c r="M54" s="200" t="s">
        <v>174</v>
      </c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2"/>
      <c r="Z54" s="19"/>
      <c r="AB54" s="8"/>
      <c r="AC54" s="8"/>
      <c r="AD54" s="8"/>
      <c r="AE54" s="8"/>
      <c r="AF54" s="8"/>
      <c r="AG54" s="8"/>
      <c r="AH54" s="8"/>
      <c r="AI54" s="8"/>
      <c r="AJ54" s="8"/>
      <c r="AL54" s="7" t="s">
        <v>32</v>
      </c>
      <c r="AM54" s="193" t="s">
        <v>3</v>
      </c>
      <c r="AR54" s="153"/>
      <c r="AS54" s="76"/>
    </row>
    <row r="55" spans="1:45" ht="24.95" customHeight="1">
      <c r="A55" s="166" t="s">
        <v>160</v>
      </c>
      <c r="B55" s="166"/>
      <c r="C55" s="166"/>
      <c r="D55" s="57" t="s">
        <v>173</v>
      </c>
      <c r="E55" s="58"/>
      <c r="F55" s="19"/>
      <c r="G55" s="19"/>
      <c r="H55" s="19"/>
      <c r="I55" s="19"/>
      <c r="J55" s="19"/>
      <c r="K55" s="19"/>
      <c r="L55" s="19"/>
      <c r="M55" s="203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5"/>
      <c r="Z55" s="19"/>
      <c r="AB55" s="8"/>
      <c r="AC55" s="8"/>
      <c r="AD55" s="8"/>
      <c r="AE55" s="8"/>
      <c r="AF55" s="8"/>
      <c r="AG55" s="8"/>
      <c r="AH55" s="8"/>
      <c r="AI55" s="8"/>
      <c r="AJ55" s="8"/>
      <c r="AL55" s="7" t="s">
        <v>30</v>
      </c>
      <c r="AM55" s="194"/>
      <c r="AR55" s="8"/>
      <c r="AS55" s="53"/>
    </row>
    <row r="56" spans="1:45" ht="24.95" customHeight="1">
      <c r="A56" s="12"/>
      <c r="B56" s="12"/>
      <c r="C56" s="206"/>
      <c r="D56" s="206"/>
      <c r="E56" s="206"/>
      <c r="F56" s="206"/>
      <c r="G56" s="206"/>
      <c r="H56" s="206"/>
      <c r="I56" s="206"/>
      <c r="J56" s="206"/>
      <c r="K56" s="53"/>
      <c r="L56" s="53"/>
      <c r="M56" s="196"/>
      <c r="N56" s="196"/>
      <c r="O56" s="196"/>
      <c r="P56" s="196"/>
      <c r="AB56" s="8"/>
      <c r="AC56" s="8"/>
      <c r="AD56" s="8"/>
      <c r="AE56" s="8"/>
      <c r="AF56" s="8"/>
      <c r="AG56" s="8"/>
      <c r="AH56" s="8"/>
      <c r="AI56" s="8"/>
      <c r="AJ56" s="8"/>
      <c r="AL56" s="7" t="s">
        <v>28</v>
      </c>
      <c r="AM56" s="194"/>
      <c r="AR56" s="8"/>
      <c r="AS56" s="53"/>
    </row>
    <row r="57" spans="1:45" ht="24.95" customHeight="1">
      <c r="A57" s="12"/>
      <c r="B57" s="221" t="s">
        <v>142</v>
      </c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3"/>
      <c r="AB57" s="8"/>
      <c r="AC57" s="8"/>
      <c r="AD57" s="8"/>
      <c r="AE57" s="8"/>
      <c r="AF57" s="8"/>
      <c r="AG57" s="8"/>
      <c r="AH57" s="8"/>
      <c r="AI57" s="8"/>
      <c r="AJ57" s="8"/>
      <c r="AL57" s="7" t="s">
        <v>27</v>
      </c>
      <c r="AM57" s="194"/>
      <c r="AR57" s="8"/>
      <c r="AS57" s="12"/>
    </row>
    <row r="58" spans="1:45" ht="24.95" customHeight="1">
      <c r="A58" s="12"/>
      <c r="B58" s="224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6"/>
      <c r="AB58" s="8"/>
      <c r="AC58" s="8"/>
      <c r="AD58" s="8"/>
      <c r="AE58" s="8"/>
      <c r="AF58" s="8"/>
      <c r="AG58" s="8"/>
      <c r="AH58" s="8"/>
      <c r="AI58" s="8"/>
      <c r="AJ58" s="8"/>
      <c r="AL58" s="7" t="s">
        <v>26</v>
      </c>
      <c r="AM58" s="195"/>
    </row>
    <row r="59" spans="1:45" ht="24.95" customHeight="1">
      <c r="A59" s="12"/>
      <c r="B59" s="224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6"/>
      <c r="AB59" s="8"/>
      <c r="AC59" s="8"/>
      <c r="AD59" s="8"/>
      <c r="AE59" s="8"/>
      <c r="AF59" s="8"/>
      <c r="AG59" s="8"/>
      <c r="AH59" s="8"/>
      <c r="AI59" s="8"/>
      <c r="AJ59" s="8"/>
      <c r="AL59" s="7" t="s">
        <v>37</v>
      </c>
      <c r="AM59" s="210" t="s">
        <v>2</v>
      </c>
    </row>
    <row r="60" spans="1:45" ht="24.95" customHeight="1">
      <c r="A60" s="12"/>
      <c r="B60" s="224"/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6"/>
      <c r="AB60" s="8"/>
      <c r="AC60" s="8"/>
      <c r="AD60" s="8"/>
      <c r="AE60" s="8"/>
      <c r="AF60" s="8"/>
      <c r="AG60" s="8"/>
      <c r="AH60" s="8"/>
      <c r="AI60" s="8"/>
      <c r="AJ60" s="8"/>
      <c r="AL60" s="7" t="s">
        <v>33</v>
      </c>
      <c r="AM60" s="210"/>
      <c r="AO60" s="4" t="s">
        <v>95</v>
      </c>
      <c r="AP60" s="4" t="s">
        <v>97</v>
      </c>
    </row>
    <row r="61" spans="1:45" ht="24.95" customHeight="1">
      <c r="A61" s="12"/>
      <c r="B61" s="224"/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6"/>
      <c r="AB61" s="8"/>
      <c r="AC61" s="8"/>
      <c r="AD61" s="8"/>
      <c r="AE61" s="8"/>
      <c r="AF61" s="8"/>
      <c r="AG61" s="8"/>
      <c r="AH61" s="8"/>
      <c r="AI61" s="8"/>
      <c r="AJ61" s="8"/>
      <c r="AL61" s="7" t="s">
        <v>34</v>
      </c>
      <c r="AM61" s="210"/>
      <c r="AO61" s="10" t="s">
        <v>102</v>
      </c>
      <c r="AP61" s="4">
        <v>0</v>
      </c>
    </row>
    <row r="62" spans="1:45" ht="24.95" customHeight="1">
      <c r="A62" s="12"/>
      <c r="B62" s="227"/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9"/>
      <c r="AB62" s="8"/>
      <c r="AC62" s="8"/>
      <c r="AD62" s="8"/>
      <c r="AE62" s="8"/>
      <c r="AF62" s="8"/>
      <c r="AG62" s="8"/>
      <c r="AH62" s="8"/>
      <c r="AI62" s="8"/>
      <c r="AJ62" s="8"/>
      <c r="AL62" s="7" t="s">
        <v>35</v>
      </c>
      <c r="AM62" s="210"/>
      <c r="AO62" s="10" t="s">
        <v>103</v>
      </c>
      <c r="AP62" s="4">
        <f>700*1.1</f>
        <v>770.00000000000011</v>
      </c>
    </row>
    <row r="63" spans="1:45" ht="24.95" customHeight="1">
      <c r="A63" s="12"/>
      <c r="B63" s="12"/>
      <c r="C63" s="209"/>
      <c r="D63" s="209"/>
      <c r="E63" s="209"/>
      <c r="F63" s="209"/>
      <c r="G63" s="209"/>
      <c r="H63" s="209"/>
      <c r="I63" s="209"/>
      <c r="J63" s="209"/>
      <c r="K63" s="53"/>
      <c r="L63" s="53"/>
      <c r="M63" s="209"/>
      <c r="N63" s="209"/>
      <c r="O63" s="209"/>
      <c r="P63" s="209"/>
      <c r="V63" s="211" t="s">
        <v>320</v>
      </c>
      <c r="W63" s="211"/>
      <c r="X63" s="211"/>
      <c r="Y63" s="211"/>
      <c r="Z63" s="211"/>
      <c r="AB63" s="8"/>
      <c r="AC63" s="8"/>
      <c r="AD63" s="8"/>
      <c r="AE63" s="8"/>
      <c r="AF63" s="8"/>
      <c r="AG63" s="8"/>
      <c r="AH63" s="8"/>
      <c r="AI63" s="8"/>
      <c r="AJ63" s="8"/>
      <c r="AL63" s="7" t="s">
        <v>36</v>
      </c>
      <c r="AM63" s="210"/>
    </row>
    <row r="64" spans="1:45">
      <c r="A64" s="12"/>
      <c r="B64" s="12"/>
      <c r="C64" s="209"/>
      <c r="D64" s="209"/>
      <c r="E64" s="209"/>
      <c r="F64" s="209"/>
      <c r="G64" s="209"/>
      <c r="H64" s="209"/>
      <c r="I64" s="209"/>
      <c r="J64" s="209"/>
      <c r="K64" s="53"/>
      <c r="L64" s="53"/>
      <c r="M64" s="209"/>
      <c r="N64" s="209"/>
      <c r="O64" s="209"/>
      <c r="P64" s="209"/>
      <c r="AB64" s="8"/>
      <c r="AC64" s="8"/>
      <c r="AD64" s="8"/>
      <c r="AE64" s="8"/>
      <c r="AF64" s="8"/>
      <c r="AG64" s="8"/>
      <c r="AH64" s="8"/>
      <c r="AI64" s="8"/>
      <c r="AJ64" s="8"/>
      <c r="AL64" s="7" t="s">
        <v>42</v>
      </c>
      <c r="AM64" s="210" t="s">
        <v>1</v>
      </c>
      <c r="AO64" s="10" t="s">
        <v>104</v>
      </c>
      <c r="AP64" s="4">
        <v>0</v>
      </c>
    </row>
    <row r="65" spans="1:42">
      <c r="A65" s="12"/>
      <c r="B65" s="12"/>
      <c r="C65" s="209"/>
      <c r="D65" s="209"/>
      <c r="E65" s="209"/>
      <c r="F65" s="209"/>
      <c r="G65" s="209"/>
      <c r="H65" s="209"/>
      <c r="I65" s="209"/>
      <c r="J65" s="209"/>
      <c r="K65" s="53"/>
      <c r="L65" s="53"/>
      <c r="M65" s="209"/>
      <c r="N65" s="209"/>
      <c r="O65" s="209"/>
      <c r="P65" s="209"/>
      <c r="AB65" s="8"/>
      <c r="AC65" s="8"/>
      <c r="AD65" s="8"/>
      <c r="AE65" s="8"/>
      <c r="AF65" s="8"/>
      <c r="AG65" s="8"/>
      <c r="AH65" s="8"/>
      <c r="AI65" s="8"/>
      <c r="AJ65" s="8"/>
      <c r="AL65" s="7" t="s">
        <v>38</v>
      </c>
      <c r="AM65" s="210"/>
      <c r="AO65" s="10" t="s">
        <v>103</v>
      </c>
      <c r="AP65" s="4">
        <f>300*1.1</f>
        <v>330</v>
      </c>
    </row>
    <row r="66" spans="1:42">
      <c r="AB66" s="8"/>
      <c r="AC66" s="8"/>
      <c r="AD66" s="8"/>
      <c r="AE66" s="8"/>
      <c r="AF66" s="8"/>
      <c r="AG66" s="8"/>
      <c r="AH66" s="8"/>
      <c r="AI66" s="8"/>
      <c r="AJ66" s="8"/>
      <c r="AL66" s="7" t="s">
        <v>40</v>
      </c>
      <c r="AM66" s="210"/>
    </row>
    <row r="67" spans="1:42">
      <c r="A67" s="12"/>
      <c r="B67" s="12"/>
      <c r="C67" s="212"/>
      <c r="D67" s="212"/>
      <c r="E67" s="8"/>
      <c r="F67" s="8"/>
      <c r="G67" s="8"/>
      <c r="AB67" s="8"/>
      <c r="AC67" s="8"/>
      <c r="AD67" s="8"/>
      <c r="AE67" s="8"/>
      <c r="AF67" s="8"/>
      <c r="AG67" s="8"/>
      <c r="AH67" s="8"/>
      <c r="AI67" s="8"/>
      <c r="AJ67" s="8"/>
      <c r="AL67" s="7" t="s">
        <v>39</v>
      </c>
      <c r="AM67" s="210"/>
    </row>
    <row r="68" spans="1:42">
      <c r="A68" s="18"/>
      <c r="B68" s="18"/>
      <c r="C68" s="212"/>
      <c r="D68" s="212"/>
      <c r="E68" s="8"/>
      <c r="F68" s="8"/>
      <c r="G68" s="8"/>
      <c r="AB68" s="8"/>
      <c r="AC68" s="8"/>
      <c r="AD68" s="8"/>
      <c r="AE68" s="8"/>
      <c r="AF68" s="8"/>
      <c r="AG68" s="8"/>
      <c r="AH68" s="8"/>
      <c r="AI68" s="8"/>
      <c r="AJ68" s="8"/>
      <c r="AL68" s="7" t="s">
        <v>41</v>
      </c>
      <c r="AM68" s="210"/>
    </row>
    <row r="69" spans="1:42">
      <c r="A69" s="12"/>
      <c r="B69" s="12"/>
      <c r="C69" s="212"/>
      <c r="D69" s="212"/>
      <c r="E69" s="8"/>
      <c r="F69" s="8"/>
      <c r="G69" s="8"/>
      <c r="AB69" s="8"/>
      <c r="AC69" s="8"/>
      <c r="AD69" s="8"/>
      <c r="AE69" s="8"/>
      <c r="AF69" s="8"/>
      <c r="AG69" s="8"/>
      <c r="AH69" s="8"/>
      <c r="AI69" s="8"/>
      <c r="AJ69" s="8"/>
      <c r="AL69" s="7" t="s">
        <v>46</v>
      </c>
      <c r="AM69" s="210" t="s">
        <v>0</v>
      </c>
    </row>
    <row r="70" spans="1:42">
      <c r="A70" s="12"/>
      <c r="B70" s="12"/>
      <c r="C70" s="212"/>
      <c r="D70" s="212"/>
      <c r="E70" s="8"/>
      <c r="F70" s="8"/>
      <c r="G70" s="8"/>
      <c r="AB70" s="8"/>
      <c r="AC70" s="8"/>
      <c r="AD70" s="8"/>
      <c r="AE70" s="8"/>
      <c r="AF70" s="8"/>
      <c r="AG70" s="8"/>
      <c r="AH70" s="8"/>
      <c r="AI70" s="8"/>
      <c r="AJ70" s="8"/>
      <c r="AL70" s="7" t="s">
        <v>43</v>
      </c>
      <c r="AM70" s="210"/>
    </row>
    <row r="71" spans="1:42">
      <c r="A71" s="18"/>
      <c r="B71" s="18"/>
      <c r="C71" s="212"/>
      <c r="D71" s="212"/>
      <c r="E71" s="8"/>
      <c r="F71" s="8"/>
      <c r="G71" s="8"/>
      <c r="AB71" s="8"/>
      <c r="AC71" s="8"/>
      <c r="AD71" s="8"/>
      <c r="AE71" s="8"/>
      <c r="AF71" s="8"/>
      <c r="AG71" s="8"/>
      <c r="AH71" s="8"/>
      <c r="AI71" s="8"/>
      <c r="AJ71" s="8"/>
      <c r="AL71" s="7" t="s">
        <v>44</v>
      </c>
      <c r="AM71" s="210"/>
    </row>
    <row r="72" spans="1:42">
      <c r="A72" s="18"/>
      <c r="B72" s="18"/>
      <c r="C72" s="212"/>
      <c r="D72" s="212"/>
      <c r="E72" s="8"/>
      <c r="F72" s="8"/>
      <c r="G72" s="8"/>
      <c r="AB72" s="8"/>
      <c r="AC72" s="8"/>
      <c r="AD72" s="8"/>
      <c r="AE72" s="8"/>
      <c r="AF72" s="8"/>
      <c r="AG72" s="8"/>
      <c r="AH72" s="8"/>
      <c r="AI72" s="8"/>
      <c r="AJ72" s="8"/>
      <c r="AL72" s="7" t="s">
        <v>45</v>
      </c>
      <c r="AM72" s="210"/>
    </row>
    <row r="73" spans="1:42">
      <c r="A73" s="18"/>
      <c r="B73" s="18"/>
      <c r="C73" s="212"/>
      <c r="D73" s="212"/>
      <c r="E73" s="8"/>
      <c r="F73" s="8"/>
      <c r="G73" s="8"/>
      <c r="AB73" s="8"/>
      <c r="AC73" s="8"/>
      <c r="AD73" s="8"/>
      <c r="AE73" s="8"/>
      <c r="AF73" s="8"/>
      <c r="AG73" s="8"/>
      <c r="AH73" s="8"/>
      <c r="AI73" s="8"/>
      <c r="AJ73" s="8"/>
      <c r="AL73" s="7" t="s">
        <v>12</v>
      </c>
      <c r="AM73" s="193" t="s">
        <v>61</v>
      </c>
    </row>
    <row r="74" spans="1:42">
      <c r="A74" s="18"/>
      <c r="B74" s="18"/>
      <c r="C74" s="212"/>
      <c r="D74" s="212"/>
      <c r="E74" s="8"/>
      <c r="F74" s="8"/>
      <c r="G74" s="8"/>
      <c r="AB74" s="8"/>
      <c r="AC74" s="8"/>
      <c r="AD74" s="8"/>
      <c r="AE74" s="8"/>
      <c r="AF74" s="8"/>
      <c r="AG74" s="8"/>
      <c r="AH74" s="8"/>
      <c r="AI74" s="8"/>
      <c r="AJ74" s="8"/>
      <c r="AL74" s="7" t="s">
        <v>11</v>
      </c>
      <c r="AM74" s="194"/>
    </row>
    <row r="75" spans="1:42">
      <c r="A75" s="18"/>
      <c r="B75" s="18"/>
      <c r="C75" s="212"/>
      <c r="D75" s="212"/>
      <c r="E75" s="8"/>
      <c r="F75" s="8"/>
      <c r="G75" s="8"/>
      <c r="AB75" s="8"/>
      <c r="AC75" s="8"/>
      <c r="AD75" s="8"/>
      <c r="AE75" s="8"/>
      <c r="AF75" s="8"/>
      <c r="AG75" s="8"/>
      <c r="AH75" s="8"/>
      <c r="AI75" s="8"/>
      <c r="AJ75" s="8"/>
      <c r="AL75" s="7" t="s">
        <v>10</v>
      </c>
      <c r="AM75" s="194"/>
    </row>
    <row r="76" spans="1:42">
      <c r="A76" s="18"/>
      <c r="B76" s="18"/>
      <c r="C76" s="212"/>
      <c r="D76" s="212"/>
      <c r="E76" s="8"/>
      <c r="F76" s="8"/>
      <c r="G76" s="8"/>
      <c r="AB76" s="8"/>
      <c r="AC76" s="8"/>
      <c r="AD76" s="8"/>
      <c r="AE76" s="8"/>
      <c r="AF76" s="8"/>
      <c r="AG76" s="8"/>
      <c r="AH76" s="8"/>
      <c r="AI76" s="8"/>
      <c r="AJ76" s="8"/>
      <c r="AL76" s="7" t="s">
        <v>9</v>
      </c>
      <c r="AM76" s="194"/>
    </row>
    <row r="77" spans="1:42">
      <c r="A77" s="18"/>
      <c r="B77" s="18"/>
      <c r="C77" s="212"/>
      <c r="D77" s="212"/>
      <c r="E77" s="8"/>
      <c r="F77" s="8"/>
      <c r="G77" s="8"/>
      <c r="AB77" s="8"/>
      <c r="AC77" s="8"/>
      <c r="AD77" s="8"/>
      <c r="AE77" s="8"/>
      <c r="AF77" s="8"/>
      <c r="AG77" s="8"/>
      <c r="AH77" s="8"/>
      <c r="AI77" s="8"/>
      <c r="AJ77" s="8"/>
      <c r="AL77" s="7" t="s">
        <v>57</v>
      </c>
      <c r="AM77" s="194"/>
    </row>
    <row r="78" spans="1:42">
      <c r="A78" s="18"/>
      <c r="B78" s="18"/>
      <c r="C78" s="212"/>
      <c r="D78" s="212"/>
      <c r="E78" s="8"/>
      <c r="F78" s="8"/>
      <c r="G78" s="8"/>
      <c r="AB78" s="8"/>
      <c r="AC78" s="8"/>
      <c r="AD78" s="8"/>
      <c r="AE78" s="8"/>
      <c r="AF78" s="8"/>
      <c r="AG78" s="8"/>
      <c r="AH78" s="8"/>
      <c r="AI78" s="8"/>
      <c r="AJ78" s="8"/>
      <c r="AL78" s="4" t="s">
        <v>58</v>
      </c>
      <c r="AM78" s="195"/>
    </row>
    <row r="79" spans="1:42">
      <c r="A79" s="18"/>
      <c r="B79" s="18"/>
      <c r="C79" s="212"/>
      <c r="D79" s="212"/>
      <c r="E79" s="8"/>
      <c r="F79" s="8"/>
      <c r="G79" s="8"/>
      <c r="AB79" s="8"/>
      <c r="AC79" s="8"/>
      <c r="AD79" s="8"/>
      <c r="AE79" s="8"/>
      <c r="AF79" s="8"/>
      <c r="AG79" s="8"/>
      <c r="AH79" s="8"/>
      <c r="AI79" s="8"/>
      <c r="AJ79" s="8"/>
      <c r="AL79" s="4" t="s">
        <v>59</v>
      </c>
      <c r="AM79" s="4" t="s">
        <v>60</v>
      </c>
    </row>
    <row r="80" spans="1:42">
      <c r="A80" s="18"/>
      <c r="B80" s="18"/>
      <c r="C80" s="212"/>
      <c r="D80" s="212"/>
      <c r="E80" s="8"/>
      <c r="F80" s="8"/>
      <c r="G80" s="8"/>
    </row>
    <row r="81" spans="1:7">
      <c r="A81" s="18"/>
      <c r="B81" s="18"/>
      <c r="C81" s="212"/>
      <c r="D81" s="212"/>
      <c r="E81" s="8"/>
      <c r="F81" s="8"/>
      <c r="G81" s="8"/>
    </row>
    <row r="82" spans="1:7">
      <c r="A82" s="18"/>
      <c r="B82" s="18"/>
      <c r="C82" s="212"/>
      <c r="D82" s="212"/>
      <c r="E82" s="8"/>
      <c r="F82" s="8"/>
      <c r="G82" s="8"/>
    </row>
    <row r="83" spans="1:7">
      <c r="A83" s="18"/>
      <c r="B83" s="18"/>
      <c r="C83" s="212"/>
      <c r="D83" s="212"/>
      <c r="E83" s="8"/>
      <c r="F83" s="8"/>
      <c r="G83" s="8"/>
    </row>
    <row r="84" spans="1:7">
      <c r="A84" s="18"/>
      <c r="B84" s="18"/>
      <c r="C84" s="212"/>
      <c r="D84" s="212"/>
      <c r="E84" s="8"/>
      <c r="F84" s="8"/>
      <c r="G84" s="8"/>
    </row>
    <row r="85" spans="1:7">
      <c r="A85" s="18"/>
      <c r="B85" s="18"/>
      <c r="C85" s="212"/>
      <c r="D85" s="212"/>
      <c r="E85" s="8"/>
      <c r="F85" s="8"/>
      <c r="G85" s="8"/>
    </row>
    <row r="86" spans="1:7">
      <c r="A86" s="18"/>
      <c r="B86" s="18"/>
      <c r="C86" s="212"/>
      <c r="D86" s="212"/>
      <c r="E86" s="8"/>
      <c r="F86" s="8"/>
      <c r="G86" s="8"/>
    </row>
    <row r="87" spans="1:7">
      <c r="A87" s="18"/>
      <c r="B87" s="18"/>
      <c r="C87" s="212"/>
      <c r="D87" s="212"/>
      <c r="E87" s="8"/>
      <c r="F87" s="8"/>
      <c r="G87" s="8"/>
    </row>
    <row r="88" spans="1:7">
      <c r="A88" s="18"/>
      <c r="B88" s="18"/>
      <c r="C88" s="212"/>
      <c r="D88" s="212"/>
      <c r="E88" s="8"/>
      <c r="F88" s="8"/>
      <c r="G88" s="8"/>
    </row>
    <row r="89" spans="1:7">
      <c r="A89" s="18"/>
      <c r="B89" s="18"/>
      <c r="C89" s="212"/>
      <c r="D89" s="212"/>
      <c r="E89" s="8"/>
      <c r="F89" s="8"/>
      <c r="G89" s="8"/>
    </row>
    <row r="90" spans="1:7">
      <c r="A90" s="18"/>
      <c r="B90" s="18"/>
      <c r="C90" s="212"/>
      <c r="D90" s="212"/>
      <c r="E90" s="8"/>
      <c r="F90" s="8"/>
      <c r="G90" s="8"/>
    </row>
    <row r="91" spans="1:7">
      <c r="A91" s="18"/>
      <c r="B91" s="18"/>
      <c r="C91" s="212"/>
      <c r="D91" s="212"/>
      <c r="E91" s="8"/>
      <c r="F91" s="8"/>
      <c r="G91" s="8"/>
    </row>
    <row r="92" spans="1:7">
      <c r="A92" s="18"/>
      <c r="B92" s="18"/>
      <c r="C92" s="212"/>
      <c r="D92" s="212"/>
      <c r="E92" s="8"/>
      <c r="F92" s="8"/>
      <c r="G92" s="8"/>
    </row>
    <row r="93" spans="1:7">
      <c r="A93" s="18"/>
      <c r="B93" s="18"/>
      <c r="C93" s="212"/>
      <c r="D93" s="212"/>
      <c r="E93" s="8"/>
      <c r="F93" s="8"/>
      <c r="G93" s="8"/>
    </row>
    <row r="94" spans="1:7">
      <c r="A94" s="18"/>
      <c r="B94" s="18"/>
      <c r="C94" s="212"/>
      <c r="D94" s="212"/>
      <c r="E94" s="8"/>
      <c r="F94" s="8"/>
      <c r="G94" s="8"/>
    </row>
    <row r="95" spans="1:7">
      <c r="A95" s="18"/>
      <c r="B95" s="18"/>
      <c r="C95" s="212"/>
      <c r="D95" s="212"/>
      <c r="E95" s="8"/>
      <c r="F95" s="8"/>
      <c r="G95" s="8"/>
    </row>
    <row r="96" spans="1:7">
      <c r="A96" s="18"/>
      <c r="B96" s="18"/>
      <c r="C96" s="212"/>
      <c r="D96" s="212"/>
      <c r="E96" s="8"/>
      <c r="F96" s="8"/>
      <c r="G96" s="8"/>
    </row>
    <row r="97" spans="1:7">
      <c r="A97" s="18"/>
      <c r="B97" s="18"/>
      <c r="C97" s="212"/>
      <c r="D97" s="212"/>
      <c r="E97" s="8"/>
      <c r="F97" s="8"/>
      <c r="G97" s="8"/>
    </row>
    <row r="98" spans="1:7">
      <c r="A98" s="18"/>
      <c r="B98" s="18"/>
      <c r="C98" s="212"/>
      <c r="D98" s="212"/>
      <c r="E98" s="8"/>
      <c r="F98" s="8"/>
      <c r="G98" s="8"/>
    </row>
    <row r="99" spans="1:7">
      <c r="A99" s="18"/>
      <c r="B99" s="18"/>
      <c r="C99" s="212"/>
      <c r="D99" s="212"/>
      <c r="E99" s="8"/>
      <c r="F99" s="8"/>
      <c r="G99" s="8"/>
    </row>
    <row r="100" spans="1:7">
      <c r="A100" s="18"/>
      <c r="B100" s="18"/>
      <c r="C100" s="212"/>
      <c r="D100" s="212"/>
      <c r="E100" s="8"/>
      <c r="F100" s="8"/>
      <c r="G100" s="8"/>
    </row>
    <row r="101" spans="1:7">
      <c r="A101" s="18"/>
      <c r="B101" s="18"/>
      <c r="C101" s="212"/>
      <c r="D101" s="212"/>
      <c r="E101" s="8"/>
      <c r="F101" s="8"/>
      <c r="G101" s="8"/>
    </row>
    <row r="102" spans="1:7">
      <c r="A102" s="18"/>
      <c r="B102" s="18"/>
      <c r="C102" s="212"/>
      <c r="D102" s="212"/>
      <c r="E102" s="8"/>
      <c r="F102" s="8"/>
      <c r="G102" s="8"/>
    </row>
    <row r="103" spans="1:7">
      <c r="A103" s="18"/>
      <c r="B103" s="18"/>
      <c r="C103" s="212"/>
      <c r="D103" s="212"/>
      <c r="E103" s="8"/>
      <c r="F103" s="8"/>
      <c r="G103" s="8"/>
    </row>
    <row r="104" spans="1:7">
      <c r="A104" s="18"/>
      <c r="B104" s="18"/>
      <c r="C104" s="212"/>
      <c r="D104" s="212"/>
      <c r="E104" s="8"/>
      <c r="F104" s="8"/>
      <c r="G104" s="8"/>
    </row>
    <row r="105" spans="1:7">
      <c r="A105" s="18"/>
      <c r="B105" s="18"/>
      <c r="C105" s="212"/>
      <c r="D105" s="212"/>
      <c r="E105" s="8"/>
      <c r="F105" s="8"/>
      <c r="G105" s="8"/>
    </row>
    <row r="106" spans="1:7">
      <c r="A106" s="18"/>
      <c r="B106" s="18"/>
      <c r="C106" s="212"/>
      <c r="D106" s="212"/>
      <c r="E106" s="8"/>
      <c r="F106" s="8"/>
      <c r="G106" s="8"/>
    </row>
    <row r="107" spans="1:7">
      <c r="A107" s="18"/>
      <c r="B107" s="18"/>
      <c r="C107" s="212"/>
      <c r="D107" s="212"/>
      <c r="E107" s="8"/>
      <c r="F107" s="8"/>
      <c r="G107" s="8"/>
    </row>
    <row r="108" spans="1:7">
      <c r="A108" s="18"/>
      <c r="B108" s="18"/>
      <c r="C108" s="212"/>
      <c r="D108" s="212"/>
      <c r="E108" s="8"/>
      <c r="F108" s="8"/>
      <c r="G108" s="8"/>
    </row>
    <row r="109" spans="1:7">
      <c r="A109" s="18"/>
      <c r="B109" s="18"/>
      <c r="C109" s="212"/>
      <c r="D109" s="212"/>
      <c r="E109" s="8"/>
      <c r="F109" s="8"/>
      <c r="G109" s="8"/>
    </row>
    <row r="110" spans="1:7">
      <c r="A110" s="18"/>
      <c r="B110" s="18"/>
      <c r="C110" s="212"/>
      <c r="D110" s="212"/>
      <c r="E110" s="8"/>
      <c r="F110" s="8"/>
      <c r="G110" s="8"/>
    </row>
    <row r="111" spans="1:7">
      <c r="A111" s="18"/>
      <c r="B111" s="18"/>
      <c r="C111" s="212"/>
      <c r="D111" s="212"/>
      <c r="E111" s="8"/>
      <c r="F111" s="8"/>
      <c r="G111" s="8"/>
    </row>
    <row r="112" spans="1:7">
      <c r="A112" s="18"/>
      <c r="B112" s="18"/>
      <c r="C112" s="212"/>
      <c r="D112" s="212"/>
      <c r="E112" s="8"/>
      <c r="F112" s="8"/>
      <c r="G112" s="8"/>
    </row>
    <row r="113" spans="1:7">
      <c r="A113" s="12"/>
      <c r="B113" s="12"/>
      <c r="C113" s="212"/>
      <c r="D113" s="212"/>
      <c r="E113" s="8"/>
      <c r="F113" s="8"/>
      <c r="G113" s="8"/>
    </row>
  </sheetData>
  <dataConsolidate/>
  <mergeCells count="179">
    <mergeCell ref="AP38:AP43"/>
    <mergeCell ref="A3:D3"/>
    <mergeCell ref="I6:O6"/>
    <mergeCell ref="P6:S6"/>
    <mergeCell ref="T6:Z6"/>
    <mergeCell ref="E7:H7"/>
    <mergeCell ref="I7:Z7"/>
    <mergeCell ref="E3:H3"/>
    <mergeCell ref="I3:Z3"/>
    <mergeCell ref="E4:H4"/>
    <mergeCell ref="I4:Z4"/>
    <mergeCell ref="E5:H5"/>
    <mergeCell ref="I5:O5"/>
    <mergeCell ref="P5:S5"/>
    <mergeCell ref="T5:Z5"/>
    <mergeCell ref="A2:O2"/>
    <mergeCell ref="V2:Z2"/>
    <mergeCell ref="S2:U2"/>
    <mergeCell ref="I40:O40"/>
    <mergeCell ref="T40:Z40"/>
    <mergeCell ref="I41:Z41"/>
    <mergeCell ref="E42:Z42"/>
    <mergeCell ref="B57:Y62"/>
    <mergeCell ref="B30:E30"/>
    <mergeCell ref="F30:L30"/>
    <mergeCell ref="M30:S30"/>
    <mergeCell ref="A31:Z31"/>
    <mergeCell ref="D34:L35"/>
    <mergeCell ref="A37:D37"/>
    <mergeCell ref="E37:H37"/>
    <mergeCell ref="E38:H38"/>
    <mergeCell ref="E39:H39"/>
    <mergeCell ref="E40:H40"/>
    <mergeCell ref="E41:H41"/>
    <mergeCell ref="I37:Z37"/>
    <mergeCell ref="I38:Z38"/>
    <mergeCell ref="P40:S40"/>
    <mergeCell ref="E6:H6"/>
    <mergeCell ref="A28:C28"/>
    <mergeCell ref="A26:Z26"/>
    <mergeCell ref="A27:D27"/>
    <mergeCell ref="F27:G27"/>
    <mergeCell ref="I27:L27"/>
    <mergeCell ref="N27:Q27"/>
    <mergeCell ref="S27:U27"/>
    <mergeCell ref="W27:Z27"/>
    <mergeCell ref="E24:O24"/>
    <mergeCell ref="P24:Q24"/>
    <mergeCell ref="R24:T24"/>
    <mergeCell ref="E9:Z9"/>
    <mergeCell ref="E16:Z16"/>
    <mergeCell ref="A17:D17"/>
    <mergeCell ref="E17:O17"/>
    <mergeCell ref="P17:Q17"/>
    <mergeCell ref="R17:T17"/>
    <mergeCell ref="U17:W17"/>
    <mergeCell ref="X17:Z17"/>
    <mergeCell ref="A16:C16"/>
    <mergeCell ref="A13:D13"/>
    <mergeCell ref="F13:G13"/>
    <mergeCell ref="F14:G14"/>
    <mergeCell ref="I13:L13"/>
    <mergeCell ref="I14:K14"/>
    <mergeCell ref="N14:P14"/>
    <mergeCell ref="N13:Q13"/>
    <mergeCell ref="S14:T14"/>
    <mergeCell ref="S13:U13"/>
    <mergeCell ref="U11:W11"/>
    <mergeCell ref="R11:T11"/>
    <mergeCell ref="A9:C9"/>
    <mergeCell ref="A12:Z12"/>
    <mergeCell ref="E10:O10"/>
    <mergeCell ref="X10:Z10"/>
    <mergeCell ref="C64:D64"/>
    <mergeCell ref="C63:D63"/>
    <mergeCell ref="C56:D56"/>
    <mergeCell ref="V63:Z63"/>
    <mergeCell ref="E56:F56"/>
    <mergeCell ref="C113:D113"/>
    <mergeCell ref="C107:D109"/>
    <mergeCell ref="O65:P65"/>
    <mergeCell ref="C65:D65"/>
    <mergeCell ref="G65:H65"/>
    <mergeCell ref="I65:J65"/>
    <mergeCell ref="M65:N65"/>
    <mergeCell ref="E65:F65"/>
    <mergeCell ref="C67:D67"/>
    <mergeCell ref="C75:D78"/>
    <mergeCell ref="C71:D74"/>
    <mergeCell ref="C79:D83"/>
    <mergeCell ref="C90:D92"/>
    <mergeCell ref="C84:D89"/>
    <mergeCell ref="C68:D70"/>
    <mergeCell ref="C99:D106"/>
    <mergeCell ref="C97:D98"/>
    <mergeCell ref="C93:D96"/>
    <mergeCell ref="C110:D112"/>
    <mergeCell ref="AP52:AP53"/>
    <mergeCell ref="AP48:AP51"/>
    <mergeCell ref="AM73:AM78"/>
    <mergeCell ref="E63:F63"/>
    <mergeCell ref="I63:J63"/>
    <mergeCell ref="G63:H63"/>
    <mergeCell ref="AM59:AM63"/>
    <mergeCell ref="AM69:AM72"/>
    <mergeCell ref="AM64:AM68"/>
    <mergeCell ref="I64:J64"/>
    <mergeCell ref="G64:H64"/>
    <mergeCell ref="E64:F64"/>
    <mergeCell ref="M63:N63"/>
    <mergeCell ref="O63:P63"/>
    <mergeCell ref="O64:P64"/>
    <mergeCell ref="M64:N64"/>
    <mergeCell ref="G56:H56"/>
    <mergeCell ref="AM48:AM53"/>
    <mergeCell ref="O56:P56"/>
    <mergeCell ref="I47:L48"/>
    <mergeCell ref="M47:Y48"/>
    <mergeCell ref="AM54:AM58"/>
    <mergeCell ref="M56:N56"/>
    <mergeCell ref="M54:Y55"/>
    <mergeCell ref="I56:J56"/>
    <mergeCell ref="I39:S39"/>
    <mergeCell ref="A20:D20"/>
    <mergeCell ref="A11:D11"/>
    <mergeCell ref="X11:Z11"/>
    <mergeCell ref="P11:Q11"/>
    <mergeCell ref="F20:G20"/>
    <mergeCell ref="I20:L20"/>
    <mergeCell ref="N20:Q20"/>
    <mergeCell ref="AP34:AP37"/>
    <mergeCell ref="AM35:AM40"/>
    <mergeCell ref="AM41:AM47"/>
    <mergeCell ref="U24:W24"/>
    <mergeCell ref="X24:Z24"/>
    <mergeCell ref="F28:G28"/>
    <mergeCell ref="I28:K28"/>
    <mergeCell ref="N28:P28"/>
    <mergeCell ref="S28:T28"/>
    <mergeCell ref="W28:Y28"/>
    <mergeCell ref="A25:D25"/>
    <mergeCell ref="E25:O25"/>
    <mergeCell ref="P25:Q25"/>
    <mergeCell ref="R25:T25"/>
    <mergeCell ref="U25:W25"/>
    <mergeCell ref="X25:Z25"/>
    <mergeCell ref="W14:Y14"/>
    <mergeCell ref="A14:C14"/>
    <mergeCell ref="A18:D18"/>
    <mergeCell ref="E18:O18"/>
    <mergeCell ref="P18:Q18"/>
    <mergeCell ref="R18:T18"/>
    <mergeCell ref="U18:W18"/>
    <mergeCell ref="X18:Z18"/>
    <mergeCell ref="A19:Z19"/>
    <mergeCell ref="A48:G48"/>
    <mergeCell ref="A54:C54"/>
    <mergeCell ref="A55:C55"/>
    <mergeCell ref="S20:U20"/>
    <mergeCell ref="W20:Z20"/>
    <mergeCell ref="A47:G47"/>
    <mergeCell ref="U10:W10"/>
    <mergeCell ref="R10:T10"/>
    <mergeCell ref="A10:D10"/>
    <mergeCell ref="P10:Q10"/>
    <mergeCell ref="E43:Z43"/>
    <mergeCell ref="E44:Z44"/>
    <mergeCell ref="E45:Z45"/>
    <mergeCell ref="A23:C23"/>
    <mergeCell ref="E23:Z23"/>
    <mergeCell ref="A24:D24"/>
    <mergeCell ref="A21:C21"/>
    <mergeCell ref="F21:G21"/>
    <mergeCell ref="I21:K21"/>
    <mergeCell ref="N21:P21"/>
    <mergeCell ref="S21:T21"/>
    <mergeCell ref="W21:Y21"/>
    <mergeCell ref="E11:O11"/>
    <mergeCell ref="W13:Z13"/>
  </mergeCells>
  <phoneticPr fontId="1"/>
  <dataValidations count="12">
    <dataValidation type="list" allowBlank="1" showInputMessage="1" showErrorMessage="1" sqref="A11:D11 A18:D18 A25:D25" xr:uid="{00000000-0002-0000-0000-000000000000}">
      <formula1>$AC$33:$AJ$33</formula1>
    </dataValidation>
    <dataValidation type="list" allowBlank="1" showInputMessage="1" showErrorMessage="1" sqref="E11:O11" xr:uid="{00000000-0002-0000-0000-000001000000}">
      <formula1>INDIRECT($A$11)</formula1>
    </dataValidation>
    <dataValidation type="list" allowBlank="1" showInputMessage="1" sqref="P11:Q11 P18:Q18 P25:Q25" xr:uid="{00000000-0002-0000-0000-000002000000}">
      <formula1>"1,2,3,4,5"</formula1>
    </dataValidation>
    <dataValidation allowBlank="1" showInputMessage="1" sqref="F14 F21 F28:F30" xr:uid="{00000000-0002-0000-0000-000003000000}"/>
    <dataValidation type="list" allowBlank="1" showInputMessage="1" showErrorMessage="1" sqref="R11:W11 R18:W18 R25:W25" xr:uid="{00000000-0002-0000-0000-000004000000}">
      <formula1>"利用しない,申し込む"</formula1>
    </dataValidation>
    <dataValidation type="list" allowBlank="1" showInputMessage="1" showErrorMessage="1" sqref="E18:O18" xr:uid="{00000000-0002-0000-0000-000005000000}">
      <formula1>INDIRECT($A$18)</formula1>
    </dataValidation>
    <dataValidation type="list" allowBlank="1" showInputMessage="1" showErrorMessage="1" sqref="E25:O25" xr:uid="{00000000-0002-0000-0000-000006000000}">
      <formula1>INDIRECT($A$25)</formula1>
    </dataValidation>
    <dataValidation type="list" allowBlank="1" showInputMessage="1" sqref="E44:Z44" xr:uid="{00000000-0002-0000-0000-000007000000}">
      <formula1>"以下の役職・氏名を記載してください。　「代表取締役社長　●●●●」,「ご発注者」の欄に記載した役職・氏名を「送り主」としてください。,安川オビアスを「送り主」としてください。,備考欄に詳細を記入しています。"</formula1>
    </dataValidation>
    <dataValidation type="list" allowBlank="1" showInputMessage="1" sqref="I37:Z37" xr:uid="{00000000-0002-0000-0000-000008000000}">
      <formula1>"※「ご発注者」の欄に記載した住所・社名・氏名へ届けてください。"</formula1>
    </dataValidation>
    <dataValidation type="list" allowBlank="1" showInputMessage="1" sqref="A48:E48" xr:uid="{00000000-0002-0000-0000-000009000000}">
      <formula1>"最短での納品を希望"</formula1>
    </dataValidation>
    <dataValidation type="list" allowBlank="1" showInputMessage="1" showErrorMessage="1" sqref="X25:Z25 X11:Z11 X18:Z18" xr:uid="{00000000-0002-0000-0000-00000A000000}">
      <formula1>$AU$34:$AU$44</formula1>
    </dataValidation>
    <dataValidation type="list" allowBlank="1" showInputMessage="1" sqref="M54:Y55" xr:uid="{00000000-0002-0000-0000-00000B000000}">
      <formula1>"PDFをメールで送ってください。（原紙は不要）,原紙を郵送で送ってください。,前払いのため請求書は不要です。"</formula1>
    </dataValidation>
  </dataValidations>
  <hyperlinks>
    <hyperlink ref="D54" r:id="rId1" xr:uid="{00000000-0004-0000-0000-000001000000}"/>
    <hyperlink ref="D34:L34" location="裏書き・のし!A1" display="裏書き・のし を記入する" xr:uid="{00000000-0004-0000-0000-000000000000}"/>
  </hyperlinks>
  <pageMargins left="0.7" right="0.7" top="0.75" bottom="0.75" header="0.3" footer="0.3"/>
  <pageSetup paperSize="9" fitToHeight="0" orientation="portrait" r:id="rId2"/>
  <rowBreaks count="1" manualBreakCount="1">
    <brk id="31" max="25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U40"/>
  <sheetViews>
    <sheetView view="pageBreakPreview" zoomScale="115" zoomScaleNormal="100" zoomScaleSheetLayoutView="115" workbookViewId="0">
      <selection activeCell="L7" sqref="L7:O17"/>
    </sheetView>
  </sheetViews>
  <sheetFormatPr defaultColWidth="3.375" defaultRowHeight="19.5" customHeight="1"/>
  <cols>
    <col min="1" max="26" width="3.375" style="28"/>
    <col min="27" max="47" width="0" style="28" hidden="1" customWidth="1"/>
    <col min="48" max="16384" width="3.375" style="28"/>
  </cols>
  <sheetData>
    <row r="2" spans="1:47" ht="19.5" customHeight="1">
      <c r="A2" s="42" t="s">
        <v>95</v>
      </c>
    </row>
    <row r="3" spans="1:47" ht="19.5" customHeight="1">
      <c r="E3" s="29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1"/>
    </row>
    <row r="4" spans="1:47" ht="19.5" customHeight="1">
      <c r="E4" s="32"/>
      <c r="M4" s="247" t="s">
        <v>109</v>
      </c>
      <c r="N4" s="247"/>
      <c r="V4" s="33"/>
    </row>
    <row r="5" spans="1:47" ht="19.5" customHeight="1">
      <c r="E5" s="32"/>
      <c r="M5" s="247"/>
      <c r="N5" s="247"/>
      <c r="V5" s="33"/>
    </row>
    <row r="6" spans="1:47" ht="19.5" customHeight="1">
      <c r="E6" s="32"/>
      <c r="M6" s="247"/>
      <c r="N6" s="247"/>
      <c r="V6" s="33"/>
    </row>
    <row r="7" spans="1:47" ht="19.5" customHeight="1">
      <c r="E7" s="32"/>
      <c r="L7" s="248" t="s">
        <v>153</v>
      </c>
      <c r="M7" s="248"/>
      <c r="N7" s="248"/>
      <c r="O7" s="248"/>
      <c r="V7" s="33"/>
      <c r="AB7" s="258" t="s">
        <v>175</v>
      </c>
      <c r="AC7" s="257"/>
      <c r="AD7" s="257"/>
      <c r="AE7" s="257"/>
      <c r="AF7" s="258" t="s">
        <v>116</v>
      </c>
      <c r="AG7" s="257"/>
      <c r="AH7" s="257"/>
      <c r="AI7" s="257"/>
      <c r="AJ7" s="258" t="s">
        <v>117</v>
      </c>
      <c r="AK7" s="257"/>
      <c r="AL7" s="257"/>
      <c r="AM7" s="257"/>
      <c r="AN7" s="248" t="s">
        <v>176</v>
      </c>
      <c r="AO7" s="257"/>
      <c r="AP7" s="257"/>
      <c r="AQ7" s="257"/>
      <c r="AR7" s="248" t="s">
        <v>118</v>
      </c>
      <c r="AS7" s="257"/>
      <c r="AT7" s="257"/>
      <c r="AU7" s="257"/>
    </row>
    <row r="8" spans="1:47" ht="19.5" customHeight="1">
      <c r="E8" s="32"/>
      <c r="L8" s="248"/>
      <c r="M8" s="248"/>
      <c r="N8" s="248"/>
      <c r="O8" s="248"/>
      <c r="V8" s="33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</row>
    <row r="9" spans="1:47" ht="19.5" customHeight="1">
      <c r="E9" s="32"/>
      <c r="F9" s="253" t="s">
        <v>113</v>
      </c>
      <c r="G9" s="253"/>
      <c r="H9" s="254" t="s">
        <v>367</v>
      </c>
      <c r="L9" s="248"/>
      <c r="M9" s="248"/>
      <c r="N9" s="248"/>
      <c r="O9" s="248"/>
      <c r="V9" s="33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</row>
    <row r="10" spans="1:47" ht="19.5" customHeight="1">
      <c r="E10" s="32"/>
      <c r="F10" s="253"/>
      <c r="G10" s="253"/>
      <c r="H10" s="254"/>
      <c r="L10" s="248"/>
      <c r="M10" s="248"/>
      <c r="N10" s="248"/>
      <c r="O10" s="248"/>
      <c r="V10" s="33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</row>
    <row r="11" spans="1:47" ht="19.5" customHeight="1">
      <c r="E11" s="252"/>
      <c r="F11" s="256" t="s">
        <v>111</v>
      </c>
      <c r="G11" s="255" t="s">
        <v>110</v>
      </c>
      <c r="H11" s="254"/>
      <c r="L11" s="248"/>
      <c r="M11" s="248"/>
      <c r="N11" s="248"/>
      <c r="O11" s="248"/>
      <c r="V11" s="33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</row>
    <row r="12" spans="1:47" ht="19.5" customHeight="1">
      <c r="E12" s="252"/>
      <c r="F12" s="256"/>
      <c r="G12" s="255"/>
      <c r="H12" s="254"/>
      <c r="L12" s="248"/>
      <c r="M12" s="248"/>
      <c r="N12" s="248"/>
      <c r="O12" s="248"/>
      <c r="V12" s="33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</row>
    <row r="13" spans="1:47" ht="19.5" customHeight="1">
      <c r="E13" s="252"/>
      <c r="F13" s="256"/>
      <c r="G13" s="255"/>
      <c r="H13" s="254"/>
      <c r="L13" s="248"/>
      <c r="M13" s="248"/>
      <c r="N13" s="248"/>
      <c r="O13" s="248"/>
      <c r="V13" s="33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</row>
    <row r="14" spans="1:47" ht="19.5" customHeight="1">
      <c r="E14" s="252"/>
      <c r="F14" s="256"/>
      <c r="G14" s="255"/>
      <c r="H14" s="254"/>
      <c r="L14" s="248"/>
      <c r="M14" s="248"/>
      <c r="N14" s="248"/>
      <c r="O14" s="248"/>
      <c r="V14" s="33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</row>
    <row r="15" spans="1:47" ht="19.5" customHeight="1">
      <c r="E15" s="252"/>
      <c r="F15" s="256"/>
      <c r="G15" s="255"/>
      <c r="H15" s="254"/>
      <c r="L15" s="248"/>
      <c r="M15" s="248"/>
      <c r="N15" s="248"/>
      <c r="O15" s="248"/>
      <c r="V15" s="33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</row>
    <row r="16" spans="1:47" ht="19.5" customHeight="1">
      <c r="E16" s="252"/>
      <c r="F16" s="256"/>
      <c r="G16" s="255"/>
      <c r="H16" s="41"/>
      <c r="L16" s="248"/>
      <c r="M16" s="248"/>
      <c r="N16" s="248"/>
      <c r="O16" s="248"/>
      <c r="V16" s="33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</row>
    <row r="17" spans="1:47" ht="19.5" customHeight="1">
      <c r="E17" s="252"/>
      <c r="F17" s="256"/>
      <c r="G17" s="255"/>
      <c r="H17" s="41"/>
      <c r="L17" s="248"/>
      <c r="M17" s="248"/>
      <c r="N17" s="248"/>
      <c r="O17" s="248"/>
      <c r="V17" s="33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</row>
    <row r="18" spans="1:47" ht="19.5" customHeight="1">
      <c r="E18" s="34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6"/>
    </row>
    <row r="19" spans="1:47" ht="19.5" customHeight="1">
      <c r="E19" s="3" t="s">
        <v>114</v>
      </c>
    </row>
    <row r="20" spans="1:47" ht="19.5" customHeight="1">
      <c r="E20" s="3" t="s">
        <v>180</v>
      </c>
    </row>
    <row r="22" spans="1:47" ht="19.5" customHeight="1">
      <c r="A22" s="42" t="s">
        <v>96</v>
      </c>
    </row>
    <row r="23" spans="1:47" ht="19.5" customHeight="1">
      <c r="E23" s="29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1"/>
    </row>
    <row r="24" spans="1:47" ht="19.5" customHeight="1">
      <c r="E24" s="32"/>
      <c r="M24" s="249" t="s">
        <v>112</v>
      </c>
      <c r="N24" s="249"/>
      <c r="V24" s="33"/>
    </row>
    <row r="25" spans="1:47" ht="19.5" customHeight="1">
      <c r="E25" s="32"/>
      <c r="M25" s="249"/>
      <c r="N25" s="249"/>
      <c r="V25" s="33"/>
    </row>
    <row r="26" spans="1:47" ht="19.5" customHeight="1">
      <c r="E26" s="32"/>
      <c r="M26" s="249"/>
      <c r="N26" s="249"/>
      <c r="V26" s="33"/>
    </row>
    <row r="27" spans="1:47" ht="19.5" customHeight="1">
      <c r="E27" s="32"/>
      <c r="L27" s="37"/>
      <c r="M27" s="249"/>
      <c r="N27" s="249"/>
      <c r="O27" s="38"/>
      <c r="V27" s="33"/>
    </row>
    <row r="28" spans="1:47" ht="19.5" customHeight="1">
      <c r="E28" s="32"/>
      <c r="L28" s="38"/>
      <c r="M28" s="249"/>
      <c r="N28" s="249"/>
      <c r="O28" s="38"/>
      <c r="V28" s="33"/>
    </row>
    <row r="29" spans="1:47" ht="19.5" customHeight="1">
      <c r="E29" s="32"/>
      <c r="L29" s="38"/>
      <c r="M29" s="38"/>
      <c r="N29" s="38"/>
      <c r="O29" s="38"/>
      <c r="V29" s="33"/>
    </row>
    <row r="30" spans="1:47" ht="19.5" customHeight="1">
      <c r="E30" s="32"/>
      <c r="L30" s="38"/>
      <c r="M30" s="38"/>
      <c r="N30" s="38"/>
      <c r="O30" s="38"/>
      <c r="V30" s="33"/>
    </row>
    <row r="31" spans="1:47" ht="19.5" customHeight="1">
      <c r="E31" s="32"/>
      <c r="L31" s="250"/>
      <c r="M31" s="250" t="s">
        <v>111</v>
      </c>
      <c r="N31" s="251" t="s">
        <v>110</v>
      </c>
      <c r="O31" s="251"/>
      <c r="V31" s="33"/>
    </row>
    <row r="32" spans="1:47" ht="19.5" customHeight="1">
      <c r="E32" s="32"/>
      <c r="L32" s="250"/>
      <c r="M32" s="250"/>
      <c r="N32" s="251"/>
      <c r="O32" s="251"/>
      <c r="V32" s="33"/>
    </row>
    <row r="33" spans="5:22" ht="19.5" customHeight="1">
      <c r="E33" s="32"/>
      <c r="L33" s="250"/>
      <c r="M33" s="250"/>
      <c r="N33" s="251"/>
      <c r="O33" s="251"/>
      <c r="V33" s="33"/>
    </row>
    <row r="34" spans="5:22" ht="19.5" customHeight="1">
      <c r="E34" s="32"/>
      <c r="L34" s="250"/>
      <c r="M34" s="250"/>
      <c r="N34" s="251"/>
      <c r="O34" s="251"/>
      <c r="V34" s="33"/>
    </row>
    <row r="35" spans="5:22" ht="19.5" customHeight="1">
      <c r="E35" s="32"/>
      <c r="L35" s="250"/>
      <c r="M35" s="250"/>
      <c r="N35" s="251"/>
      <c r="O35" s="251"/>
      <c r="V35" s="33"/>
    </row>
    <row r="36" spans="5:22" ht="19.5" customHeight="1">
      <c r="E36" s="32"/>
      <c r="L36" s="250"/>
      <c r="M36" s="250"/>
      <c r="N36" s="251"/>
      <c r="O36" s="251"/>
      <c r="V36" s="33"/>
    </row>
    <row r="37" spans="5:22" ht="19.5" customHeight="1">
      <c r="E37" s="32"/>
      <c r="L37" s="250"/>
      <c r="M37" s="250"/>
      <c r="N37" s="251"/>
      <c r="O37" s="251"/>
      <c r="V37" s="33"/>
    </row>
    <row r="38" spans="5:22" ht="19.5" customHeight="1">
      <c r="E38" s="34"/>
      <c r="F38" s="35"/>
      <c r="G38" s="35"/>
      <c r="H38" s="35"/>
      <c r="I38" s="35"/>
      <c r="J38" s="35"/>
      <c r="K38" s="35"/>
      <c r="L38" s="35"/>
      <c r="M38" s="39"/>
      <c r="N38" s="40"/>
      <c r="O38" s="40"/>
      <c r="P38" s="35"/>
      <c r="Q38" s="35"/>
      <c r="R38" s="35"/>
      <c r="S38" s="35"/>
      <c r="T38" s="35"/>
      <c r="U38" s="35"/>
      <c r="V38" s="36"/>
    </row>
    <row r="39" spans="5:22" ht="19.5" customHeight="1">
      <c r="E39" s="3" t="s">
        <v>115</v>
      </c>
    </row>
    <row r="40" spans="5:22" ht="19.5" customHeight="1">
      <c r="E40" s="3" t="s">
        <v>179</v>
      </c>
    </row>
  </sheetData>
  <mergeCells count="16">
    <mergeCell ref="AR7:AU17"/>
    <mergeCell ref="AB7:AE17"/>
    <mergeCell ref="AJ7:AM17"/>
    <mergeCell ref="AN7:AQ17"/>
    <mergeCell ref="AF7:AI17"/>
    <mergeCell ref="E11:E17"/>
    <mergeCell ref="L31:L37"/>
    <mergeCell ref="F9:G10"/>
    <mergeCell ref="H9:H15"/>
    <mergeCell ref="G11:G17"/>
    <mergeCell ref="F11:F17"/>
    <mergeCell ref="M4:N6"/>
    <mergeCell ref="L7:O17"/>
    <mergeCell ref="M24:N28"/>
    <mergeCell ref="M31:M37"/>
    <mergeCell ref="N31:O37"/>
  </mergeCells>
  <phoneticPr fontId="1"/>
  <dataValidations count="4">
    <dataValidation type="list" allowBlank="1" showInputMessage="1" sqref="M4:N6" xr:uid="{00000000-0002-0000-0100-000000000000}">
      <formula1>"祝,記念品"</formula1>
    </dataValidation>
    <dataValidation type="list" allowBlank="1" showInputMessage="1" sqref="L7:O17" xr:uid="{00000000-0002-0000-0100-000001000000}">
      <formula1>"創立○周年,新社屋御落成,新工場御落成,御新築,御移転,新会社創立,東証上場,御昇進"</formula1>
    </dataValidation>
    <dataValidation type="list" allowBlank="1" showInputMessage="1" sqref="M24:N28" xr:uid="{00000000-0002-0000-0100-000002000000}">
      <formula1>"創立○周年,御竣工御祝,御落成御祝,御新築御祝,御移転御祝,新会社創立御祝,御祝,御餞別,内祝,記念品"</formula1>
    </dataValidation>
    <dataValidation allowBlank="1" showInputMessage="1" sqref="AB7:AU17" xr:uid="{00000000-0002-0000-0100-000003000000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AT73"/>
  <sheetViews>
    <sheetView zoomScaleNormal="100" workbookViewId="0">
      <selection activeCell="D15" sqref="D15:X15"/>
    </sheetView>
  </sheetViews>
  <sheetFormatPr defaultRowHeight="30" customHeight="1"/>
  <cols>
    <col min="1" max="1" width="2.625" style="3" customWidth="1"/>
    <col min="2" max="2" width="32.625" style="3" customWidth="1"/>
    <col min="3" max="3" width="16.625" style="3" customWidth="1"/>
    <col min="4" max="4" width="21.25" style="3" customWidth="1"/>
    <col min="5" max="5" width="8.625" style="3" customWidth="1"/>
    <col min="6" max="6" width="10.625" style="3" customWidth="1"/>
    <col min="7" max="7" width="5.75" style="3" customWidth="1"/>
    <col min="8" max="8" width="10.625" style="3" customWidth="1"/>
    <col min="9" max="9" width="5.75" style="3" customWidth="1"/>
    <col min="10" max="10" width="20.625" style="3" customWidth="1"/>
    <col min="11" max="11" width="6.625" style="3" customWidth="1"/>
    <col min="12" max="12" width="31.5" style="3" customWidth="1"/>
    <col min="13" max="13" width="11.375" style="3" customWidth="1"/>
    <col min="14" max="17" width="8.625" style="3" customWidth="1"/>
    <col min="18" max="19" width="9" style="3" customWidth="1"/>
    <col min="20" max="29" width="10.125" style="1" customWidth="1"/>
    <col min="30" max="30" width="6.625" style="1" customWidth="1"/>
    <col min="31" max="31" width="26.875" style="1" bestFit="1" customWidth="1"/>
    <col min="32" max="32" width="26.875" style="1" customWidth="1"/>
    <col min="33" max="33" width="29.5" style="8" bestFit="1" customWidth="1"/>
    <col min="34" max="34" width="14.25" style="67" bestFit="1" customWidth="1"/>
    <col min="35" max="38" width="12.125" style="14" customWidth="1"/>
    <col min="39" max="39" width="6.625" style="1" customWidth="1"/>
    <col min="40" max="43" width="9" style="67"/>
    <col min="44" max="44" width="4.25" style="67" bestFit="1" customWidth="1"/>
    <col min="45" max="45" width="9.75" style="67" bestFit="1" customWidth="1"/>
    <col min="46" max="16384" width="9" style="3"/>
  </cols>
  <sheetData>
    <row r="1" spans="1:46" ht="24.95" customHeight="1">
      <c r="B1" s="121" t="s">
        <v>237</v>
      </c>
      <c r="F1" s="122" t="s">
        <v>293</v>
      </c>
      <c r="H1" s="122" t="s">
        <v>294</v>
      </c>
      <c r="T1" s="53"/>
      <c r="U1" s="5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I1" s="19"/>
      <c r="AJ1" s="19"/>
      <c r="AK1" s="19"/>
      <c r="AL1" s="19"/>
      <c r="AM1" s="20"/>
    </row>
    <row r="2" spans="1:46" ht="61.5" customHeight="1" thickBot="1">
      <c r="B2" s="123" t="s">
        <v>292</v>
      </c>
      <c r="F2" s="120"/>
      <c r="H2" s="120"/>
      <c r="T2" s="53"/>
      <c r="U2" s="53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I2" s="19"/>
      <c r="AJ2" s="19"/>
      <c r="AK2" s="19"/>
      <c r="AL2" s="19"/>
      <c r="AM2" s="20"/>
    </row>
    <row r="3" spans="1:46" ht="24.95" customHeight="1" thickBot="1">
      <c r="A3" s="124"/>
      <c r="C3" s="128"/>
      <c r="D3" s="276" t="s">
        <v>305</v>
      </c>
      <c r="E3" s="276"/>
      <c r="F3" s="276"/>
      <c r="G3" s="276"/>
      <c r="H3" s="276"/>
      <c r="I3" s="276"/>
      <c r="J3" s="276"/>
      <c r="T3" s="67"/>
      <c r="U3" s="68"/>
      <c r="AG3" s="1"/>
      <c r="AI3" s="1"/>
      <c r="AJ3" s="1"/>
      <c r="AK3" s="1"/>
      <c r="AL3" s="1"/>
      <c r="AM3" s="12"/>
    </row>
    <row r="4" spans="1:46" ht="24.95" customHeight="1">
      <c r="C4" s="99" t="s">
        <v>304</v>
      </c>
      <c r="D4" s="261" t="str">
        <f ca="1">IFERROR(VLOOKUP(L13,AE28:AL51,MATCH(B12,AE27:AL27,0),FALSE),"")</f>
        <v/>
      </c>
      <c r="E4" s="262"/>
      <c r="F4" s="285" t="str">
        <f ca="1">IFERROR(VLOOKUP(L13,AE28:AL51,MATCH(C12,AE27:AL27,0),FALSE),"")</f>
        <v/>
      </c>
      <c r="G4" s="285"/>
      <c r="H4" s="285"/>
      <c r="I4" s="285"/>
      <c r="J4" s="286"/>
      <c r="T4" s="67"/>
      <c r="U4" s="68"/>
      <c r="AG4" s="1"/>
      <c r="AI4" s="1"/>
      <c r="AJ4" s="1"/>
      <c r="AK4" s="1"/>
      <c r="AL4" s="1"/>
      <c r="AM4" s="12"/>
    </row>
    <row r="5" spans="1:46" ht="24.95" customHeight="1">
      <c r="C5" s="127" t="s">
        <v>306</v>
      </c>
      <c r="D5" s="287" t="str">
        <f ca="1">IF(CELL("type",注文書!I3)="b","",注文書!I3)</f>
        <v/>
      </c>
      <c r="E5" s="288"/>
      <c r="F5" s="288"/>
      <c r="G5" s="288"/>
      <c r="H5" s="288"/>
      <c r="I5" s="288"/>
      <c r="J5" s="289"/>
      <c r="T5" s="67"/>
      <c r="U5" s="68"/>
      <c r="AG5" s="1"/>
      <c r="AI5" s="1"/>
      <c r="AJ5" s="1"/>
      <c r="AK5" s="1"/>
      <c r="AL5" s="1"/>
      <c r="AM5" s="12"/>
    </row>
    <row r="6" spans="1:46" ht="24.95" customHeight="1">
      <c r="C6" s="101" t="s">
        <v>314</v>
      </c>
      <c r="D6" s="281" t="str">
        <f ca="1">IF(CELL("type",注文書!I4)="b","",注文書!I4)</f>
        <v/>
      </c>
      <c r="E6" s="283"/>
      <c r="F6" s="263" t="s">
        <v>315</v>
      </c>
      <c r="G6" s="264"/>
      <c r="H6" s="290" t="str">
        <f ca="1">IF(CELL("type",注文書!I5)="b","",注文書!I5)</f>
        <v/>
      </c>
      <c r="I6" s="290"/>
      <c r="J6" s="291"/>
      <c r="T6" s="67"/>
      <c r="U6" s="67"/>
    </row>
    <row r="7" spans="1:46" ht="24.95" customHeight="1">
      <c r="C7" s="100" t="s">
        <v>307</v>
      </c>
      <c r="D7" s="277" t="s">
        <v>308</v>
      </c>
      <c r="E7" s="278"/>
      <c r="F7" s="263" t="s">
        <v>309</v>
      </c>
      <c r="G7" s="264"/>
      <c r="H7" s="277" t="s">
        <v>310</v>
      </c>
      <c r="I7" s="279"/>
      <c r="J7" s="280"/>
      <c r="T7" s="67"/>
      <c r="U7" s="68"/>
      <c r="AG7" s="1"/>
      <c r="AI7" s="1"/>
      <c r="AJ7" s="1"/>
      <c r="AK7" s="1"/>
      <c r="AL7" s="1"/>
      <c r="AM7" s="12"/>
    </row>
    <row r="8" spans="1:46" ht="24.95" customHeight="1">
      <c r="C8" s="100" t="s">
        <v>311</v>
      </c>
      <c r="D8" s="281" t="s">
        <v>312</v>
      </c>
      <c r="E8" s="282"/>
      <c r="F8" s="281" t="s">
        <v>313</v>
      </c>
      <c r="G8" s="283"/>
      <c r="H8" s="283"/>
      <c r="I8" s="283"/>
      <c r="J8" s="284"/>
      <c r="T8" s="67"/>
      <c r="U8" s="68"/>
      <c r="AG8" s="1"/>
      <c r="AI8" s="1"/>
      <c r="AJ8" s="1"/>
      <c r="AK8" s="1"/>
      <c r="AL8" s="1"/>
      <c r="AM8" s="12"/>
    </row>
    <row r="9" spans="1:46" ht="24.95" customHeight="1">
      <c r="C9" s="100" t="s">
        <v>316</v>
      </c>
      <c r="D9" s="267" t="str">
        <f ca="1">IF(CELL("type",注文書!V2)="b","",注文書!V2)</f>
        <v/>
      </c>
      <c r="E9" s="270"/>
      <c r="F9" s="263" t="s">
        <v>317</v>
      </c>
      <c r="G9" s="264"/>
      <c r="H9" s="267" t="str">
        <f ca="1">IF(CELL("type",注文書!A48)="b","",注文書!A48)</f>
        <v/>
      </c>
      <c r="I9" s="268"/>
      <c r="J9" s="269"/>
      <c r="T9" s="67"/>
      <c r="U9" s="68"/>
      <c r="AG9" s="1"/>
      <c r="AI9" s="1"/>
      <c r="AJ9" s="1"/>
      <c r="AK9" s="1"/>
      <c r="AL9" s="1"/>
      <c r="AM9" s="12"/>
    </row>
    <row r="10" spans="1:46" ht="24.95" customHeight="1" thickBot="1">
      <c r="C10" s="125" t="s">
        <v>318</v>
      </c>
      <c r="D10" s="265"/>
      <c r="E10" s="265"/>
      <c r="F10" s="265"/>
      <c r="G10" s="265"/>
      <c r="H10" s="265"/>
      <c r="I10" s="265"/>
      <c r="J10" s="266"/>
      <c r="T10" s="69"/>
      <c r="W10" s="70"/>
    </row>
    <row r="11" spans="1:46" ht="24.95" customHeight="1" thickBot="1">
      <c r="C11" s="126"/>
      <c r="D11" s="129"/>
      <c r="E11" s="129"/>
      <c r="F11" s="129"/>
      <c r="G11" s="129"/>
      <c r="H11" s="129"/>
      <c r="I11" s="129"/>
      <c r="J11" s="129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2"/>
      <c r="AI11" s="73"/>
      <c r="AJ11" s="73"/>
      <c r="AK11" s="73"/>
      <c r="AL11" s="73"/>
      <c r="AM11" s="71"/>
    </row>
    <row r="12" spans="1:46" ht="30" customHeight="1" thickBot="1">
      <c r="A12" s="134"/>
      <c r="B12" s="130" t="s">
        <v>63</v>
      </c>
      <c r="C12" s="96" t="s">
        <v>302</v>
      </c>
      <c r="D12" s="96" t="s">
        <v>322</v>
      </c>
      <c r="E12" s="96" t="s">
        <v>217</v>
      </c>
      <c r="F12" s="149" t="s">
        <v>235</v>
      </c>
      <c r="G12" s="97"/>
      <c r="H12" s="150" t="s">
        <v>236</v>
      </c>
      <c r="I12" s="97"/>
      <c r="J12" s="98" t="s">
        <v>295</v>
      </c>
      <c r="L12" s="65" t="s">
        <v>202</v>
      </c>
      <c r="M12" s="66" t="s">
        <v>223</v>
      </c>
      <c r="N12" s="66" t="s">
        <v>125</v>
      </c>
      <c r="O12" s="66" t="s">
        <v>219</v>
      </c>
      <c r="P12" s="66" t="s">
        <v>220</v>
      </c>
      <c r="Q12" s="4" t="s">
        <v>95</v>
      </c>
      <c r="R12" s="4" t="s">
        <v>285</v>
      </c>
      <c r="S12" s="65" t="s">
        <v>92</v>
      </c>
      <c r="T12" s="3"/>
      <c r="AG12" s="1"/>
      <c r="AH12" s="8"/>
      <c r="AI12" s="67"/>
      <c r="AM12" s="14"/>
      <c r="AN12" s="1"/>
      <c r="AT12" s="67"/>
    </row>
    <row r="13" spans="1:46" ht="24.95" customHeight="1">
      <c r="A13" s="134"/>
      <c r="B13" s="131" t="str">
        <f ca="1">IFERROR(VLOOKUP(L13,AE28:AL51,MATCH(B12,AE27:AL27,0),FALSE),"")</f>
        <v/>
      </c>
      <c r="C13" s="77" t="str">
        <f ca="1">IFERROR(VLOOKUP(L13,AE28:AL51,MATCH(C12,AE27:AL27,0),FALSE),"")</f>
        <v/>
      </c>
      <c r="D13" s="77" t="str">
        <f ca="1">IFERROR(VLOOKUP(L13,AE28:AL51,MATCH(D12,AE27:AL27,0),FALSE),"")</f>
        <v/>
      </c>
      <c r="E13" s="81" t="str">
        <f ca="1">IF(CELL("type",注文書!P11)="b","",注文書!P11)</f>
        <v/>
      </c>
      <c r="F13" s="93" t="str">
        <f ca="1">IF(CELL("type",注文書!P11)="b","",E13*O13)</f>
        <v/>
      </c>
      <c r="G13" s="94"/>
      <c r="H13" s="93" t="str">
        <f ca="1">IF(CELL("type",注文書!P11)="b","",E13*P13)</f>
        <v/>
      </c>
      <c r="I13" s="94" t="s">
        <v>328</v>
      </c>
      <c r="J13" s="95" t="s">
        <v>218</v>
      </c>
      <c r="L13" s="78" t="str">
        <f ca="1">IF(CELL("type",注文書!E11)="b","",注文書!E11)</f>
        <v/>
      </c>
      <c r="M13" s="80" t="str">
        <f ca="1">IFERROR(VLOOKUP(L13,AE28:AL51,MATCH(M12,AE27:AL27,0),FALSE),"")</f>
        <v/>
      </c>
      <c r="N13" s="80" t="str">
        <f ca="1">IF(CELL("type",注文書!X11)="b","",注文書!X11)</f>
        <v/>
      </c>
      <c r="O13" s="80" t="str">
        <f ca="1">IFERROR(VLOOKUP(L13,AE28:AL51,MATCH(O12,AE27:AL27,0),FALSE),"")</f>
        <v/>
      </c>
      <c r="P13" s="80" t="str">
        <f ca="1">IFERROR(VLOOKUP(L13,AE28:AL51,MATCH(P12,AE27:AL27,0),FALSE),"")</f>
        <v/>
      </c>
      <c r="Q13" s="80">
        <f ca="1">IF(CELL("type",注文書!R11)="b","",(VLOOKUP(注文書!R11,AN33:AO34,2,FALSE)))</f>
        <v>0</v>
      </c>
      <c r="R13" s="80">
        <f ca="1">IF(CELL("type",注文書!U11)="b","",(VLOOKUP(注文書!U11,AN37:AO38,2,FALSE)))</f>
        <v>0</v>
      </c>
      <c r="S13" s="80" t="str">
        <f ca="1">IFERROR(VLOOKUP(N13,T28:AC38,MATCH(M13,T27:AC27,0),FALSE)*E13,"")</f>
        <v/>
      </c>
      <c r="T13" s="3"/>
      <c r="AG13" s="1"/>
      <c r="AH13" s="8"/>
      <c r="AI13" s="67"/>
      <c r="AM13" s="14"/>
      <c r="AN13" s="1"/>
      <c r="AT13" s="67"/>
    </row>
    <row r="14" spans="1:46" ht="24.95" customHeight="1">
      <c r="A14" s="134"/>
      <c r="B14" s="131" t="str">
        <f ca="1">IFERROR(VLOOKUP(L14,AE28:AL51,MATCH(B12,AE27:AL27,0),FALSE),"")</f>
        <v/>
      </c>
      <c r="C14" s="65" t="str">
        <f ca="1">IFERROR(VLOOKUP(L14,AE28:AL51,MATCH(C12,AE27:AL27,0),FALSE),"")</f>
        <v/>
      </c>
      <c r="D14" s="65" t="str">
        <f ca="1">IFERROR(VLOOKUP(L14,AE28:AL51,MATCH(D12,AE27:AL27,0),FALSE),"")</f>
        <v/>
      </c>
      <c r="E14" s="82" t="str">
        <f ca="1">IF(CELL("type",注文書!P18)="b","",注文書!P18)</f>
        <v/>
      </c>
      <c r="F14" s="80" t="str">
        <f ca="1">IF(CELL("type",注文書!P18)="b","",E14*O14)</f>
        <v/>
      </c>
      <c r="G14" s="66"/>
      <c r="H14" s="80" t="str">
        <f ca="1">IF(CELL("type",注文書!P18)="b","",E14*P14)</f>
        <v/>
      </c>
      <c r="I14" s="66"/>
      <c r="J14" s="88" t="s">
        <v>183</v>
      </c>
      <c r="L14" s="78" t="str">
        <f ca="1">IF(CELL("type",注文書!E18)="b","",注文書!E18)</f>
        <v/>
      </c>
      <c r="M14" s="80" t="str">
        <f ca="1">IFERROR(VLOOKUP(L14,AE28:AL51,MATCH(M12,AE27:AL27,0),FALSE),"")</f>
        <v/>
      </c>
      <c r="N14" s="80" t="str">
        <f ca="1">IF(CELL("type",注文書!X18)="b","",注文書!X18)</f>
        <v/>
      </c>
      <c r="O14" s="80" t="str">
        <f ca="1">IFERROR(VLOOKUP(L14,AE28:AL51,MATCH(O12,AE27:AL27,0),FALSE),"")</f>
        <v/>
      </c>
      <c r="P14" s="80" t="str">
        <f ca="1">IFERROR(VLOOKUP(L14,AE28:AL51,MATCH(P12,AE27:AL27,0),FALSE),"")</f>
        <v/>
      </c>
      <c r="Q14" s="80">
        <f ca="1">IF(CELL("type",注文書!R18)="b","",(VLOOKUP(注文書!R18,AN33:AO34,2,FALSE)))</f>
        <v>0</v>
      </c>
      <c r="R14" s="80">
        <f ca="1">IF(CELL("type",注文書!U18)="b","",(VLOOKUP(注文書!U18,AN37:AO38,2,FALSE)))</f>
        <v>0</v>
      </c>
      <c r="S14" s="80" t="str">
        <f ca="1">IFERROR(VLOOKUP(N14,T28:AC38,MATCH(M14,T27:AC27,0),FALSE)*E14,"")</f>
        <v/>
      </c>
      <c r="T14" s="3"/>
      <c r="AG14" s="1"/>
      <c r="AH14" s="8"/>
      <c r="AI14" s="67"/>
      <c r="AM14" s="14"/>
      <c r="AN14" s="1"/>
      <c r="AT14" s="67"/>
    </row>
    <row r="15" spans="1:46" ht="24.95" customHeight="1">
      <c r="A15" s="134"/>
      <c r="B15" s="131" t="str">
        <f ca="1">IFERROR(VLOOKUP(L15,AE28:AL51,MATCH(B12,AE27:AL27,0),FALSE),"")</f>
        <v/>
      </c>
      <c r="C15" s="65" t="str">
        <f ca="1">IFERROR(VLOOKUP(L15,AE28:AL51,MATCH(C12,AE27:AL27,0),FALSE),"")</f>
        <v/>
      </c>
      <c r="D15" s="65" t="str">
        <f ca="1">IFERROR(VLOOKUP(L15,AE28:AL51,MATCH(D12,AE27:AL27,0),FALSE),"")</f>
        <v/>
      </c>
      <c r="E15" s="82" t="str">
        <f ca="1">IF(CELL("type",注文書!P25)="b","",注文書!P25)</f>
        <v/>
      </c>
      <c r="F15" s="80" t="str">
        <f ca="1">IF(CELL("type",注文書!P25)="b","",E15*O15)</f>
        <v/>
      </c>
      <c r="G15" s="66"/>
      <c r="H15" s="80" t="str">
        <f ca="1">IF(CELL("type",注文書!P25)="b","",E15*P15)</f>
        <v/>
      </c>
      <c r="I15" s="66"/>
      <c r="J15" s="88" t="s">
        <v>183</v>
      </c>
      <c r="L15" s="136" t="str">
        <f ca="1">IF(CELL("type",注文書!E25)="b","",注文書!E25)</f>
        <v/>
      </c>
      <c r="M15" s="137" t="str">
        <f ca="1">IFERROR(VLOOKUP(L15,AE28:AL51,MATCH(M12,AE27:AL27,0),FALSE),"")</f>
        <v/>
      </c>
      <c r="N15" s="137" t="str">
        <f ca="1">IF(CELL("type",注文書!X25)="b","",注文書!X25)</f>
        <v/>
      </c>
      <c r="O15" s="137" t="str">
        <f ca="1">IFERROR(VLOOKUP(L15,AE28:AL51,MATCH(O12,AE27:AL27,0),FALSE),"")</f>
        <v/>
      </c>
      <c r="P15" s="137" t="str">
        <f ca="1">IFERROR(VLOOKUP(L15,AE28:AL51,MATCH(P12,AE27:AL27,0),FALSE),"")</f>
        <v/>
      </c>
      <c r="Q15" s="137">
        <f ca="1">IF(CELL("type",注文書!R25)="b","",(VLOOKUP(注文書!R25,AN33:AO34,2,FALSE)))</f>
        <v>0</v>
      </c>
      <c r="R15" s="137">
        <f ca="1">IF(CELL("type",注文書!U25)="b","",(VLOOKUP(注文書!U25,AN37:AO38,2,FALSE)))</f>
        <v>0</v>
      </c>
      <c r="S15" s="137" t="str">
        <f ca="1">IFERROR(VLOOKUP(N15,T28:AC38,MATCH(M15,T27:AC27,0),FALSE)*E15,"")</f>
        <v/>
      </c>
      <c r="T15" s="3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2"/>
      <c r="AI15" s="67"/>
      <c r="AJ15" s="73"/>
      <c r="AK15" s="73"/>
      <c r="AL15" s="73"/>
      <c r="AM15" s="73"/>
      <c r="AN15" s="71"/>
      <c r="AT15" s="67"/>
    </row>
    <row r="16" spans="1:46" ht="24.95" customHeight="1">
      <c r="A16" s="134"/>
      <c r="B16" s="132" t="s">
        <v>96</v>
      </c>
      <c r="C16" s="65" t="s">
        <v>325</v>
      </c>
      <c r="D16" s="65" t="s">
        <v>105</v>
      </c>
      <c r="E16" s="83">
        <v>1</v>
      </c>
      <c r="F16" s="84">
        <f ca="1">SUM(R13:R15)</f>
        <v>0</v>
      </c>
      <c r="G16" s="66"/>
      <c r="H16" s="274"/>
      <c r="I16" s="275"/>
      <c r="J16" s="88" t="s">
        <v>296</v>
      </c>
      <c r="L16" s="44"/>
      <c r="M16" s="138"/>
      <c r="N16" s="138"/>
      <c r="O16" s="138"/>
      <c r="P16" s="138"/>
      <c r="Q16" s="44"/>
      <c r="R16" s="44"/>
      <c r="S16" s="44"/>
      <c r="T16" s="3"/>
      <c r="AG16" s="1"/>
      <c r="AH16" s="8"/>
      <c r="AI16" s="67"/>
      <c r="AM16" s="14"/>
      <c r="AN16" s="1"/>
      <c r="AT16" s="67"/>
    </row>
    <row r="17" spans="1:45" ht="24.95" customHeight="1">
      <c r="A17" s="134"/>
      <c r="B17" s="132" t="s">
        <v>95</v>
      </c>
      <c r="C17" s="65" t="s">
        <v>326</v>
      </c>
      <c r="D17" s="65" t="s">
        <v>105</v>
      </c>
      <c r="E17" s="83">
        <v>1</v>
      </c>
      <c r="F17" s="84">
        <f ca="1">SUM(Q13:Q15)</f>
        <v>0</v>
      </c>
      <c r="G17" s="66"/>
      <c r="H17" s="274"/>
      <c r="I17" s="275"/>
      <c r="J17" s="88" t="s">
        <v>296</v>
      </c>
      <c r="M17" s="85"/>
      <c r="N17" s="85"/>
      <c r="O17" s="85"/>
      <c r="P17" s="85"/>
    </row>
    <row r="18" spans="1:45" ht="24.95" customHeight="1">
      <c r="A18" s="134"/>
      <c r="B18" s="132" t="s">
        <v>92</v>
      </c>
      <c r="C18" s="65"/>
      <c r="D18" s="65" t="s">
        <v>321</v>
      </c>
      <c r="E18" s="83">
        <v>1</v>
      </c>
      <c r="F18" s="84">
        <f ca="1">SUM(S13:S15)</f>
        <v>0</v>
      </c>
      <c r="G18" s="66"/>
      <c r="H18" s="274"/>
      <c r="I18" s="275"/>
      <c r="J18" s="88" t="s">
        <v>296</v>
      </c>
      <c r="M18" s="85"/>
      <c r="N18" s="85"/>
      <c r="O18" s="85"/>
      <c r="P18" s="85"/>
    </row>
    <row r="19" spans="1:45" ht="24.95" customHeight="1">
      <c r="A19" s="134"/>
      <c r="B19" s="132" t="s">
        <v>203</v>
      </c>
      <c r="C19" s="65" t="s">
        <v>327</v>
      </c>
      <c r="D19" s="65" t="s">
        <v>105</v>
      </c>
      <c r="E19" s="83">
        <v>1</v>
      </c>
      <c r="F19" s="65"/>
      <c r="G19" s="66"/>
      <c r="H19" s="65"/>
      <c r="I19" s="66"/>
      <c r="J19" s="88" t="s">
        <v>221</v>
      </c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2"/>
      <c r="AI19" s="73"/>
      <c r="AJ19" s="73"/>
      <c r="AK19" s="73"/>
      <c r="AL19" s="73"/>
      <c r="AM19" s="71"/>
    </row>
    <row r="20" spans="1:45" ht="24.95" customHeight="1" thickBot="1">
      <c r="A20" s="134"/>
      <c r="B20" s="133"/>
      <c r="C20" s="89"/>
      <c r="D20" s="89"/>
      <c r="E20" s="90"/>
      <c r="F20" s="90"/>
      <c r="G20" s="90"/>
      <c r="H20" s="90"/>
      <c r="I20" s="90"/>
      <c r="J20" s="91"/>
    </row>
    <row r="21" spans="1:45" ht="24.95" customHeight="1" thickBot="1">
      <c r="A21" s="135"/>
      <c r="B21" s="271" t="s">
        <v>234</v>
      </c>
      <c r="C21" s="272"/>
      <c r="D21" s="272"/>
      <c r="E21" s="273"/>
      <c r="F21" s="259">
        <f ca="1">SUM(F13:F20)</f>
        <v>0</v>
      </c>
      <c r="G21" s="260"/>
      <c r="H21" s="259">
        <f ca="1">SUM(H13:H20)</f>
        <v>0</v>
      </c>
      <c r="I21" s="260"/>
      <c r="J21" s="92"/>
    </row>
    <row r="22" spans="1:45" ht="24.95" customHeight="1">
      <c r="B22" s="13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I22" s="74"/>
      <c r="AJ22" s="74"/>
      <c r="AK22" s="74"/>
      <c r="AL22" s="74"/>
      <c r="AM22" s="19"/>
    </row>
    <row r="23" spans="1:45" ht="24.95" customHeight="1"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I23" s="74"/>
      <c r="AJ23" s="74"/>
      <c r="AK23" s="74"/>
      <c r="AL23" s="74"/>
      <c r="AM23" s="19"/>
    </row>
    <row r="24" spans="1:45" ht="30" customHeight="1">
      <c r="AI24" s="53"/>
      <c r="AJ24" s="53"/>
      <c r="AK24" s="53"/>
      <c r="AL24" s="53"/>
    </row>
    <row r="25" spans="1:45" ht="30" customHeight="1">
      <c r="AI25" s="53"/>
      <c r="AJ25" s="151" t="s">
        <v>334</v>
      </c>
      <c r="AK25" s="53"/>
      <c r="AL25" s="53"/>
    </row>
    <row r="26" spans="1:45" ht="30" customHeight="1">
      <c r="T26" s="86" t="s">
        <v>233</v>
      </c>
      <c r="AE26" s="3" t="s">
        <v>232</v>
      </c>
      <c r="AI26" s="147" t="s">
        <v>216</v>
      </c>
      <c r="AJ26" s="148" t="s">
        <v>333</v>
      </c>
      <c r="AK26" s="79"/>
      <c r="AL26" s="79"/>
      <c r="AN26" s="3"/>
    </row>
    <row r="27" spans="1:45" ht="30" customHeight="1">
      <c r="T27" s="4" t="s">
        <v>8</v>
      </c>
      <c r="U27" s="6" t="s">
        <v>50</v>
      </c>
      <c r="V27" s="6" t="s">
        <v>51</v>
      </c>
      <c r="W27" s="6" t="s">
        <v>52</v>
      </c>
      <c r="X27" s="6" t="s">
        <v>75</v>
      </c>
      <c r="Y27" s="7" t="s">
        <v>48</v>
      </c>
      <c r="Z27" s="7" t="s">
        <v>49</v>
      </c>
      <c r="AA27" s="7" t="s">
        <v>336</v>
      </c>
      <c r="AB27" s="7" t="s">
        <v>53</v>
      </c>
      <c r="AC27" s="7" t="s">
        <v>204</v>
      </c>
      <c r="AE27" s="4" t="s">
        <v>215</v>
      </c>
      <c r="AF27" s="4" t="s">
        <v>224</v>
      </c>
      <c r="AG27" s="4" t="s">
        <v>303</v>
      </c>
      <c r="AH27" s="4" t="s">
        <v>302</v>
      </c>
      <c r="AI27" s="87" t="s">
        <v>219</v>
      </c>
      <c r="AJ27" s="87" t="s">
        <v>220</v>
      </c>
      <c r="AK27" s="15" t="s">
        <v>322</v>
      </c>
      <c r="AL27" s="15" t="s">
        <v>222</v>
      </c>
      <c r="AN27" s="12"/>
      <c r="AO27" s="53"/>
      <c r="AP27" s="53"/>
      <c r="AQ27" s="53"/>
      <c r="AR27" s="53"/>
      <c r="AS27" s="53"/>
    </row>
    <row r="28" spans="1:45" ht="30" customHeight="1">
      <c r="T28" s="4" t="s">
        <v>6</v>
      </c>
      <c r="U28" s="87">
        <v>6900</v>
      </c>
      <c r="V28" s="87">
        <v>4700</v>
      </c>
      <c r="W28" s="87">
        <v>4700</v>
      </c>
      <c r="X28" s="87">
        <v>5800</v>
      </c>
      <c r="Y28" s="87">
        <v>1200</v>
      </c>
      <c r="Z28" s="87">
        <v>430</v>
      </c>
      <c r="AA28" s="87">
        <v>430</v>
      </c>
      <c r="AB28" s="87">
        <v>430</v>
      </c>
      <c r="AC28" s="87"/>
      <c r="AE28" s="10" t="s">
        <v>66</v>
      </c>
      <c r="AF28" s="13" t="s">
        <v>225</v>
      </c>
      <c r="AG28" s="10" t="s">
        <v>205</v>
      </c>
      <c r="AH28" s="4" t="s">
        <v>206</v>
      </c>
      <c r="AI28" s="63">
        <f>86500</f>
        <v>86500</v>
      </c>
      <c r="AJ28" s="63">
        <v>44880</v>
      </c>
      <c r="AK28" s="15" t="s">
        <v>312</v>
      </c>
      <c r="AL28" s="15" t="s">
        <v>218</v>
      </c>
      <c r="AN28" s="12"/>
      <c r="AO28" s="53"/>
      <c r="AP28" s="53"/>
      <c r="AQ28" s="53"/>
      <c r="AR28" s="53"/>
      <c r="AS28" s="53"/>
    </row>
    <row r="29" spans="1:45" ht="30" customHeight="1">
      <c r="T29" s="4" t="s">
        <v>54</v>
      </c>
      <c r="U29" s="87">
        <v>6400</v>
      </c>
      <c r="V29" s="87">
        <v>4100</v>
      </c>
      <c r="W29" s="87">
        <v>4100</v>
      </c>
      <c r="X29" s="87">
        <v>5100</v>
      </c>
      <c r="Y29" s="87">
        <v>1200</v>
      </c>
      <c r="Z29" s="87">
        <v>430</v>
      </c>
      <c r="AA29" s="87">
        <v>430</v>
      </c>
      <c r="AB29" s="87">
        <v>430</v>
      </c>
      <c r="AC29" s="87"/>
      <c r="AE29" s="141" t="s">
        <v>330</v>
      </c>
      <c r="AF29" s="142" t="s">
        <v>225</v>
      </c>
      <c r="AG29" s="143" t="s">
        <v>331</v>
      </c>
      <c r="AH29" s="144" t="s">
        <v>332</v>
      </c>
      <c r="AI29" s="145">
        <f>74000</f>
        <v>74000</v>
      </c>
      <c r="AJ29" s="145">
        <v>39780</v>
      </c>
      <c r="AK29" s="146" t="s">
        <v>312</v>
      </c>
      <c r="AL29" s="146" t="s">
        <v>218</v>
      </c>
      <c r="AN29" s="12"/>
      <c r="AO29" s="53"/>
      <c r="AP29" s="53"/>
      <c r="AQ29" s="53"/>
      <c r="AR29" s="53"/>
      <c r="AS29" s="53"/>
    </row>
    <row r="30" spans="1:45" ht="30" customHeight="1">
      <c r="T30" s="4" t="s">
        <v>5</v>
      </c>
      <c r="U30" s="87">
        <v>5800</v>
      </c>
      <c r="V30" s="87">
        <v>3400</v>
      </c>
      <c r="W30" s="87">
        <v>3400</v>
      </c>
      <c r="X30" s="87">
        <v>4200</v>
      </c>
      <c r="Y30" s="87">
        <v>1200</v>
      </c>
      <c r="Z30" s="87">
        <v>430</v>
      </c>
      <c r="AA30" s="87">
        <v>430</v>
      </c>
      <c r="AB30" s="87">
        <v>430</v>
      </c>
      <c r="AC30" s="87"/>
      <c r="AE30" s="141" t="s">
        <v>346</v>
      </c>
      <c r="AF30" s="142" t="s">
        <v>225</v>
      </c>
      <c r="AG30" s="143" t="s">
        <v>348</v>
      </c>
      <c r="AH30" s="144" t="s">
        <v>350</v>
      </c>
      <c r="AI30" s="145">
        <v>86000</v>
      </c>
      <c r="AJ30" s="145">
        <v>32640</v>
      </c>
      <c r="AK30" s="146" t="s">
        <v>312</v>
      </c>
      <c r="AL30" s="146" t="s">
        <v>183</v>
      </c>
    </row>
    <row r="31" spans="1:45" ht="30" customHeight="1">
      <c r="T31" s="4" t="s">
        <v>55</v>
      </c>
      <c r="U31" s="87">
        <v>5800</v>
      </c>
      <c r="V31" s="87">
        <v>3400</v>
      </c>
      <c r="W31" s="87">
        <v>3400</v>
      </c>
      <c r="X31" s="87">
        <v>4200</v>
      </c>
      <c r="Y31" s="87">
        <v>1200</v>
      </c>
      <c r="Z31" s="87">
        <v>430</v>
      </c>
      <c r="AA31" s="87">
        <v>430</v>
      </c>
      <c r="AB31" s="87">
        <v>430</v>
      </c>
      <c r="AC31" s="87"/>
      <c r="AE31" s="141" t="s">
        <v>347</v>
      </c>
      <c r="AF31" s="142" t="s">
        <v>225</v>
      </c>
      <c r="AG31" s="143" t="s">
        <v>349</v>
      </c>
      <c r="AH31" s="144" t="s">
        <v>351</v>
      </c>
      <c r="AI31" s="145">
        <v>97000</v>
      </c>
      <c r="AJ31" s="145">
        <v>37740</v>
      </c>
      <c r="AK31" s="146" t="s">
        <v>312</v>
      </c>
      <c r="AL31" s="146" t="s">
        <v>183</v>
      </c>
    </row>
    <row r="32" spans="1:45" ht="30" customHeight="1">
      <c r="T32" s="4" t="s">
        <v>3</v>
      </c>
      <c r="U32" s="87">
        <v>5300</v>
      </c>
      <c r="V32" s="87">
        <v>3400</v>
      </c>
      <c r="W32" s="87">
        <v>3400</v>
      </c>
      <c r="X32" s="87">
        <v>3950</v>
      </c>
      <c r="Y32" s="87">
        <v>1200</v>
      </c>
      <c r="Z32" s="87">
        <v>430</v>
      </c>
      <c r="AA32" s="87">
        <v>430</v>
      </c>
      <c r="AB32" s="87">
        <v>430</v>
      </c>
      <c r="AC32" s="87"/>
      <c r="AE32" s="10" t="s">
        <v>69</v>
      </c>
      <c r="AF32" s="10" t="s">
        <v>226</v>
      </c>
      <c r="AG32" s="10" t="s">
        <v>185</v>
      </c>
      <c r="AH32" s="4" t="s">
        <v>207</v>
      </c>
      <c r="AI32" s="63">
        <v>35000</v>
      </c>
      <c r="AJ32" s="63">
        <v>20956</v>
      </c>
      <c r="AK32" s="15" t="s">
        <v>312</v>
      </c>
      <c r="AL32" s="15" t="s">
        <v>218</v>
      </c>
      <c r="AN32" s="4" t="s">
        <v>95</v>
      </c>
      <c r="AO32" s="4" t="s">
        <v>97</v>
      </c>
    </row>
    <row r="33" spans="20:41" ht="30" customHeight="1">
      <c r="T33" s="4" t="s">
        <v>4</v>
      </c>
      <c r="U33" s="87">
        <v>5300</v>
      </c>
      <c r="V33" s="87">
        <v>3400</v>
      </c>
      <c r="W33" s="87">
        <v>3400</v>
      </c>
      <c r="X33" s="87">
        <v>3950</v>
      </c>
      <c r="Y33" s="87">
        <v>1200</v>
      </c>
      <c r="Z33" s="87">
        <v>430</v>
      </c>
      <c r="AA33" s="87">
        <v>430</v>
      </c>
      <c r="AB33" s="87">
        <v>430</v>
      </c>
      <c r="AC33" s="87"/>
      <c r="AE33" s="10" t="s">
        <v>70</v>
      </c>
      <c r="AF33" s="10" t="s">
        <v>226</v>
      </c>
      <c r="AG33" s="10" t="s">
        <v>208</v>
      </c>
      <c r="AH33" s="4" t="s">
        <v>186</v>
      </c>
      <c r="AI33" s="63">
        <v>35000</v>
      </c>
      <c r="AJ33" s="63">
        <v>20956</v>
      </c>
      <c r="AK33" s="15" t="s">
        <v>312</v>
      </c>
      <c r="AL33" s="15" t="s">
        <v>218</v>
      </c>
      <c r="AN33" s="10" t="s">
        <v>102</v>
      </c>
      <c r="AO33" s="4">
        <v>0</v>
      </c>
    </row>
    <row r="34" spans="20:41" ht="30" customHeight="1">
      <c r="T34" s="4" t="s">
        <v>2</v>
      </c>
      <c r="U34" s="87">
        <v>5200</v>
      </c>
      <c r="V34" s="87">
        <v>3300</v>
      </c>
      <c r="W34" s="87">
        <v>3300</v>
      </c>
      <c r="X34" s="87">
        <v>3900</v>
      </c>
      <c r="Y34" s="87">
        <v>1200</v>
      </c>
      <c r="Z34" s="87">
        <v>430</v>
      </c>
      <c r="AA34" s="87">
        <v>430</v>
      </c>
      <c r="AB34" s="87">
        <v>430</v>
      </c>
      <c r="AC34" s="87"/>
      <c r="AE34" s="10" t="s">
        <v>71</v>
      </c>
      <c r="AF34" s="10" t="s">
        <v>226</v>
      </c>
      <c r="AG34" s="10" t="s">
        <v>187</v>
      </c>
      <c r="AH34" s="4" t="s">
        <v>209</v>
      </c>
      <c r="AI34" s="63">
        <v>35000</v>
      </c>
      <c r="AJ34" s="154">
        <v>20650</v>
      </c>
      <c r="AK34" s="15" t="s">
        <v>312</v>
      </c>
      <c r="AL34" s="15" t="s">
        <v>218</v>
      </c>
      <c r="AN34" s="10" t="s">
        <v>103</v>
      </c>
      <c r="AO34" s="4">
        <v>700</v>
      </c>
    </row>
    <row r="35" spans="20:41" ht="30" customHeight="1">
      <c r="T35" s="4" t="s">
        <v>1</v>
      </c>
      <c r="U35" s="87">
        <v>4800</v>
      </c>
      <c r="V35" s="87">
        <v>3200</v>
      </c>
      <c r="W35" s="87">
        <v>3200</v>
      </c>
      <c r="X35" s="87">
        <v>3700</v>
      </c>
      <c r="Y35" s="87">
        <v>1200</v>
      </c>
      <c r="Z35" s="87">
        <v>430</v>
      </c>
      <c r="AA35" s="87">
        <v>430</v>
      </c>
      <c r="AB35" s="87">
        <v>430</v>
      </c>
      <c r="AC35" s="87"/>
      <c r="AE35" s="10" t="s">
        <v>72</v>
      </c>
      <c r="AF35" s="10" t="s">
        <v>226</v>
      </c>
      <c r="AG35" s="10" t="s">
        <v>188</v>
      </c>
      <c r="AH35" s="4" t="s">
        <v>210</v>
      </c>
      <c r="AI35" s="63">
        <v>35000</v>
      </c>
      <c r="AJ35" s="63">
        <v>17590</v>
      </c>
      <c r="AK35" s="15" t="s">
        <v>312</v>
      </c>
      <c r="AL35" s="15" t="s">
        <v>218</v>
      </c>
      <c r="AN35" s="8"/>
      <c r="AO35" s="12"/>
    </row>
    <row r="36" spans="20:41" ht="30" customHeight="1">
      <c r="T36" s="4" t="s">
        <v>0</v>
      </c>
      <c r="U36" s="87">
        <v>5200</v>
      </c>
      <c r="V36" s="87">
        <v>3300</v>
      </c>
      <c r="W36" s="87">
        <v>3300</v>
      </c>
      <c r="X36" s="87">
        <v>3900</v>
      </c>
      <c r="Y36" s="87">
        <v>1200</v>
      </c>
      <c r="Z36" s="87">
        <v>430</v>
      </c>
      <c r="AA36" s="87">
        <v>430</v>
      </c>
      <c r="AB36" s="87">
        <v>430</v>
      </c>
      <c r="AC36" s="87"/>
      <c r="AE36" s="143" t="s">
        <v>345</v>
      </c>
      <c r="AF36" s="143" t="s">
        <v>355</v>
      </c>
      <c r="AG36" s="143" t="s">
        <v>356</v>
      </c>
      <c r="AH36" s="144" t="s">
        <v>352</v>
      </c>
      <c r="AI36" s="157">
        <v>49000</v>
      </c>
      <c r="AJ36" s="157">
        <v>14790</v>
      </c>
      <c r="AK36" s="146" t="s">
        <v>312</v>
      </c>
      <c r="AL36" s="146" t="s">
        <v>183</v>
      </c>
      <c r="AN36" s="4" t="s">
        <v>283</v>
      </c>
      <c r="AO36" s="4" t="s">
        <v>284</v>
      </c>
    </row>
    <row r="37" spans="20:41" ht="30" customHeight="1">
      <c r="T37" s="4" t="s">
        <v>61</v>
      </c>
      <c r="U37" s="87">
        <v>4650</v>
      </c>
      <c r="V37" s="87">
        <v>3200</v>
      </c>
      <c r="W37" s="87">
        <v>3200</v>
      </c>
      <c r="X37" s="87">
        <v>3700</v>
      </c>
      <c r="Y37" s="87">
        <v>1200</v>
      </c>
      <c r="Z37" s="87">
        <v>430</v>
      </c>
      <c r="AA37" s="87">
        <v>430</v>
      </c>
      <c r="AB37" s="87">
        <v>430</v>
      </c>
      <c r="AC37" s="87"/>
      <c r="AE37" s="143" t="s">
        <v>354</v>
      </c>
      <c r="AF37" s="143" t="s">
        <v>355</v>
      </c>
      <c r="AG37" s="143" t="s">
        <v>357</v>
      </c>
      <c r="AH37" s="144" t="s">
        <v>353</v>
      </c>
      <c r="AI37" s="157">
        <v>49000</v>
      </c>
      <c r="AJ37" s="157">
        <v>14076</v>
      </c>
      <c r="AK37" s="146" t="s">
        <v>312</v>
      </c>
      <c r="AL37" s="146" t="s">
        <v>183</v>
      </c>
      <c r="AN37" s="10" t="s">
        <v>104</v>
      </c>
      <c r="AO37" s="4">
        <v>0</v>
      </c>
    </row>
    <row r="38" spans="20:41" ht="30" customHeight="1">
      <c r="T38" s="4" t="s">
        <v>60</v>
      </c>
      <c r="U38" s="87">
        <v>7500</v>
      </c>
      <c r="V38" s="87">
        <v>4500</v>
      </c>
      <c r="W38" s="87">
        <v>4500</v>
      </c>
      <c r="X38" s="87">
        <v>5600</v>
      </c>
      <c r="Y38" s="87">
        <v>1200</v>
      </c>
      <c r="Z38" s="87">
        <v>430</v>
      </c>
      <c r="AA38" s="87">
        <v>430</v>
      </c>
      <c r="AB38" s="87">
        <v>430</v>
      </c>
      <c r="AC38" s="87"/>
      <c r="AE38" s="10" t="s">
        <v>83</v>
      </c>
      <c r="AF38" s="10" t="s">
        <v>230</v>
      </c>
      <c r="AG38" s="10" t="s">
        <v>189</v>
      </c>
      <c r="AH38" s="4" t="s">
        <v>211</v>
      </c>
      <c r="AI38" s="63">
        <v>16500</v>
      </c>
      <c r="AJ38" s="154">
        <v>8738</v>
      </c>
      <c r="AK38" s="15" t="s">
        <v>312</v>
      </c>
      <c r="AL38" s="15" t="s">
        <v>218</v>
      </c>
      <c r="AN38" s="10" t="s">
        <v>103</v>
      </c>
      <c r="AO38" s="4">
        <v>300</v>
      </c>
    </row>
    <row r="39" spans="20:41" ht="30" customHeight="1">
      <c r="T39" s="75"/>
      <c r="U39" s="76"/>
      <c r="V39" s="76"/>
      <c r="W39" s="76"/>
      <c r="X39" s="76"/>
      <c r="Y39" s="76"/>
      <c r="Z39" s="76"/>
      <c r="AA39" s="76"/>
      <c r="AB39" s="76"/>
      <c r="AC39" s="53"/>
      <c r="AE39" s="10" t="s">
        <v>84</v>
      </c>
      <c r="AF39" s="10" t="s">
        <v>229</v>
      </c>
      <c r="AG39" s="10" t="s">
        <v>190</v>
      </c>
      <c r="AH39" s="4" t="s">
        <v>191</v>
      </c>
      <c r="AI39" s="87">
        <v>2600</v>
      </c>
      <c r="AJ39" s="87">
        <v>782</v>
      </c>
      <c r="AK39" s="15" t="s">
        <v>312</v>
      </c>
      <c r="AL39" s="15" t="s">
        <v>218</v>
      </c>
    </row>
    <row r="40" spans="20:41" ht="30" customHeight="1">
      <c r="T40" s="8"/>
      <c r="U40" s="8"/>
      <c r="V40" s="8"/>
      <c r="W40" s="8"/>
      <c r="X40" s="8"/>
      <c r="Y40" s="8"/>
      <c r="Z40" s="8"/>
      <c r="AA40" s="8"/>
      <c r="AB40" s="8"/>
      <c r="AC40" s="8"/>
      <c r="AE40" s="10" t="s">
        <v>122</v>
      </c>
      <c r="AF40" s="10" t="s">
        <v>227</v>
      </c>
      <c r="AG40" s="10" t="s">
        <v>192</v>
      </c>
      <c r="AH40" s="4" t="s">
        <v>212</v>
      </c>
      <c r="AI40" s="63">
        <v>26500</v>
      </c>
      <c r="AJ40" s="63">
        <v>15710</v>
      </c>
      <c r="AK40" s="15" t="s">
        <v>312</v>
      </c>
      <c r="AL40" s="15" t="s">
        <v>218</v>
      </c>
    </row>
    <row r="41" spans="20:41" ht="30" customHeight="1">
      <c r="T41" s="8"/>
      <c r="U41" s="8"/>
      <c r="V41" s="8"/>
      <c r="W41" s="8"/>
      <c r="X41" s="8"/>
      <c r="Y41" s="8"/>
      <c r="Z41" s="8"/>
      <c r="AA41" s="8"/>
      <c r="AB41" s="8"/>
      <c r="AC41" s="8"/>
      <c r="AE41" s="10" t="s">
        <v>123</v>
      </c>
      <c r="AF41" s="10" t="s">
        <v>228</v>
      </c>
      <c r="AG41" s="10" t="s">
        <v>193</v>
      </c>
      <c r="AH41" s="4" t="s">
        <v>194</v>
      </c>
      <c r="AI41" s="87">
        <v>3000</v>
      </c>
      <c r="AJ41" s="87">
        <v>1430</v>
      </c>
      <c r="AK41" s="15" t="s">
        <v>312</v>
      </c>
      <c r="AL41" s="15" t="s">
        <v>218</v>
      </c>
    </row>
    <row r="42" spans="20:41" ht="30" customHeight="1">
      <c r="T42" s="11"/>
      <c r="U42" s="8"/>
      <c r="V42" s="8"/>
      <c r="W42" s="8"/>
      <c r="X42" s="8"/>
      <c r="Y42" s="8"/>
      <c r="Z42" s="8"/>
      <c r="AA42" s="8"/>
      <c r="AB42" s="8"/>
      <c r="AC42" s="8"/>
      <c r="AE42" s="10" t="s">
        <v>78</v>
      </c>
      <c r="AF42" s="10" t="s">
        <v>336</v>
      </c>
      <c r="AG42" s="10" t="s">
        <v>195</v>
      </c>
      <c r="AH42" s="4" t="s">
        <v>213</v>
      </c>
      <c r="AI42" s="87">
        <v>3500</v>
      </c>
      <c r="AJ42" s="87">
        <v>1276</v>
      </c>
      <c r="AK42" s="15" t="s">
        <v>312</v>
      </c>
      <c r="AL42" s="15" t="s">
        <v>218</v>
      </c>
    </row>
    <row r="43" spans="20:41" ht="30" customHeight="1">
      <c r="T43" s="11"/>
      <c r="V43" s="8"/>
      <c r="W43" s="8"/>
      <c r="X43" s="8"/>
      <c r="Y43" s="8"/>
      <c r="Z43" s="8"/>
      <c r="AA43" s="8"/>
      <c r="AB43" s="8"/>
      <c r="AC43" s="8"/>
      <c r="AE43" s="10" t="s">
        <v>79</v>
      </c>
      <c r="AF43" s="10" t="s">
        <v>336</v>
      </c>
      <c r="AG43" s="10" t="s">
        <v>196</v>
      </c>
      <c r="AH43" s="4" t="s">
        <v>184</v>
      </c>
      <c r="AI43" s="87">
        <f>3500+150</f>
        <v>3650</v>
      </c>
      <c r="AJ43" s="87">
        <f>1276+53</f>
        <v>1329</v>
      </c>
      <c r="AK43" s="15" t="s">
        <v>312</v>
      </c>
      <c r="AL43" s="15" t="s">
        <v>218</v>
      </c>
    </row>
    <row r="44" spans="20:41" ht="30" customHeight="1">
      <c r="T44" s="8"/>
      <c r="U44" s="8"/>
      <c r="V44" s="8"/>
      <c r="W44" s="8"/>
      <c r="X44" s="8"/>
      <c r="Y44" s="8"/>
      <c r="Z44" s="8"/>
      <c r="AA44" s="8"/>
      <c r="AB44" s="8"/>
      <c r="AC44" s="8"/>
      <c r="AE44" s="10" t="s">
        <v>80</v>
      </c>
      <c r="AF44" s="10" t="s">
        <v>336</v>
      </c>
      <c r="AG44" s="10" t="s">
        <v>197</v>
      </c>
      <c r="AH44" s="4" t="s">
        <v>198</v>
      </c>
      <c r="AI44" s="87">
        <f>1500+150</f>
        <v>1650</v>
      </c>
      <c r="AJ44" s="87">
        <f>593+53</f>
        <v>646</v>
      </c>
      <c r="AK44" s="15" t="s">
        <v>312</v>
      </c>
      <c r="AL44" s="15" t="s">
        <v>218</v>
      </c>
    </row>
    <row r="45" spans="20:41" ht="30" customHeight="1">
      <c r="T45" s="8"/>
      <c r="U45" s="8"/>
      <c r="V45" s="8"/>
      <c r="W45" s="8"/>
      <c r="X45" s="8"/>
      <c r="Y45" s="8"/>
      <c r="Z45" s="8"/>
      <c r="AA45" s="8"/>
      <c r="AB45" s="8"/>
      <c r="AC45" s="8"/>
      <c r="AE45" s="10" t="s">
        <v>338</v>
      </c>
      <c r="AF45" s="10" t="s">
        <v>336</v>
      </c>
      <c r="AG45" s="10" t="s">
        <v>339</v>
      </c>
      <c r="AH45" s="4" t="s">
        <v>340</v>
      </c>
      <c r="AI45" s="87">
        <v>2700</v>
      </c>
      <c r="AJ45" s="87">
        <v>922</v>
      </c>
      <c r="AK45" s="15" t="s">
        <v>312</v>
      </c>
      <c r="AL45" s="15" t="s">
        <v>183</v>
      </c>
    </row>
    <row r="46" spans="20:41" ht="30" customHeight="1">
      <c r="T46" s="8"/>
      <c r="U46" s="8"/>
      <c r="V46" s="8"/>
      <c r="W46" s="8"/>
      <c r="X46" s="8"/>
      <c r="Y46" s="8"/>
      <c r="Z46" s="8"/>
      <c r="AA46" s="8"/>
      <c r="AB46" s="8"/>
      <c r="AC46" s="8"/>
      <c r="AE46" s="10" t="s">
        <v>81</v>
      </c>
      <c r="AF46" s="10" t="s">
        <v>231</v>
      </c>
      <c r="AG46" s="10" t="s">
        <v>199</v>
      </c>
      <c r="AH46" s="4" t="s">
        <v>214</v>
      </c>
      <c r="AI46" s="15">
        <v>2500</v>
      </c>
      <c r="AJ46" s="15">
        <v>890</v>
      </c>
      <c r="AK46" s="15" t="s">
        <v>312</v>
      </c>
      <c r="AL46" s="15" t="s">
        <v>218</v>
      </c>
    </row>
    <row r="47" spans="20:41" ht="30" customHeight="1">
      <c r="T47" s="8"/>
      <c r="U47" s="8"/>
      <c r="V47" s="8"/>
      <c r="W47" s="8"/>
      <c r="X47" s="8"/>
      <c r="Y47" s="8"/>
      <c r="Z47" s="8"/>
      <c r="AA47" s="8"/>
      <c r="AB47" s="8"/>
      <c r="AC47" s="8"/>
      <c r="AE47" s="10" t="s">
        <v>82</v>
      </c>
      <c r="AF47" s="10" t="s">
        <v>231</v>
      </c>
      <c r="AG47" s="10" t="s">
        <v>200</v>
      </c>
      <c r="AH47" s="4" t="s">
        <v>201</v>
      </c>
      <c r="AI47" s="15">
        <v>2900</v>
      </c>
      <c r="AJ47" s="15">
        <v>1140</v>
      </c>
      <c r="AK47" s="15" t="s">
        <v>312</v>
      </c>
      <c r="AL47" s="15" t="s">
        <v>218</v>
      </c>
    </row>
    <row r="48" spans="20:41" ht="30" customHeight="1"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20:45" ht="30" customHeight="1"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20:45" ht="30" customHeight="1">
      <c r="T50" s="8"/>
      <c r="U50" s="8"/>
      <c r="V50" s="8"/>
      <c r="W50" s="8"/>
      <c r="X50" s="8"/>
      <c r="Y50" s="8"/>
      <c r="Z50" s="8"/>
      <c r="AA50" s="8"/>
      <c r="AB50" s="8"/>
      <c r="AC50" s="8"/>
      <c r="AE50" s="8"/>
      <c r="AF50" s="8"/>
      <c r="AH50" s="12"/>
      <c r="AI50" s="53"/>
      <c r="AJ50" s="53"/>
      <c r="AK50" s="53"/>
      <c r="AL50" s="53"/>
    </row>
    <row r="51" spans="20:45" ht="30" customHeight="1">
      <c r="T51" s="8"/>
      <c r="U51" s="8"/>
      <c r="V51" s="8"/>
      <c r="W51" s="8"/>
      <c r="X51" s="8"/>
      <c r="Y51" s="8"/>
      <c r="Z51" s="8"/>
      <c r="AA51" s="8"/>
      <c r="AB51" s="8"/>
      <c r="AC51" s="8"/>
      <c r="AM51" s="67"/>
      <c r="AP51" s="3"/>
      <c r="AQ51" s="3"/>
      <c r="AR51" s="3"/>
      <c r="AS51" s="3"/>
    </row>
    <row r="52" spans="20:45" ht="30" customHeight="1">
      <c r="T52" s="8"/>
      <c r="U52" s="8"/>
      <c r="V52" s="8"/>
      <c r="W52" s="8"/>
      <c r="X52" s="8"/>
      <c r="Y52" s="8"/>
      <c r="Z52" s="8"/>
      <c r="AA52" s="8"/>
      <c r="AB52" s="8"/>
      <c r="AC52" s="8"/>
      <c r="AM52" s="67"/>
      <c r="AO52" s="3"/>
      <c r="AP52" s="3"/>
      <c r="AQ52" s="3"/>
      <c r="AR52" s="3"/>
      <c r="AS52" s="3"/>
    </row>
    <row r="53" spans="20:45" ht="30" customHeight="1">
      <c r="T53" s="8"/>
      <c r="U53" s="8"/>
      <c r="V53" s="8"/>
      <c r="W53" s="8"/>
      <c r="X53" s="8"/>
      <c r="Y53" s="8"/>
      <c r="Z53" s="8"/>
      <c r="AA53" s="8"/>
      <c r="AB53" s="8"/>
      <c r="AC53" s="8"/>
      <c r="AM53" s="67"/>
      <c r="AO53" s="3"/>
      <c r="AP53" s="3"/>
      <c r="AQ53" s="3"/>
      <c r="AR53" s="3"/>
      <c r="AS53" s="3"/>
    </row>
    <row r="54" spans="20:45" ht="30" customHeight="1">
      <c r="T54" s="8"/>
      <c r="U54" s="8"/>
      <c r="V54" s="8"/>
      <c r="W54" s="8"/>
      <c r="X54" s="8"/>
      <c r="Y54" s="8"/>
      <c r="Z54" s="8"/>
      <c r="AA54" s="8"/>
      <c r="AB54" s="8"/>
      <c r="AC54" s="8"/>
      <c r="AM54" s="67"/>
      <c r="AO54" s="3"/>
      <c r="AP54" s="3"/>
      <c r="AQ54" s="3"/>
      <c r="AR54" s="3"/>
      <c r="AS54" s="3"/>
    </row>
    <row r="55" spans="20:45" ht="30" customHeight="1">
      <c r="T55" s="8"/>
      <c r="U55" s="8"/>
      <c r="V55" s="8"/>
      <c r="W55" s="8"/>
      <c r="X55" s="8"/>
      <c r="Y55" s="8"/>
      <c r="Z55" s="8"/>
      <c r="AA55" s="8"/>
      <c r="AB55" s="8"/>
      <c r="AC55" s="8"/>
      <c r="AG55" s="1"/>
      <c r="AI55" s="67"/>
      <c r="AJ55" s="67"/>
      <c r="AK55" s="67"/>
      <c r="AL55" s="67"/>
      <c r="AM55" s="67"/>
      <c r="AO55" s="3"/>
      <c r="AP55" s="3"/>
      <c r="AQ55" s="3"/>
      <c r="AR55" s="3"/>
      <c r="AS55" s="3"/>
    </row>
    <row r="56" spans="20:45" ht="30" customHeight="1">
      <c r="T56" s="8"/>
      <c r="U56" s="8"/>
      <c r="V56" s="8"/>
      <c r="W56" s="8"/>
      <c r="X56" s="8"/>
      <c r="Y56" s="8"/>
      <c r="Z56" s="8"/>
      <c r="AA56" s="8"/>
      <c r="AB56" s="8"/>
      <c r="AC56" s="8"/>
      <c r="AG56" s="1"/>
      <c r="AI56" s="67"/>
      <c r="AJ56" s="67"/>
      <c r="AK56" s="67"/>
      <c r="AL56" s="67"/>
      <c r="AM56" s="67"/>
      <c r="AO56" s="3"/>
      <c r="AP56" s="3"/>
      <c r="AQ56" s="3"/>
      <c r="AR56" s="3"/>
      <c r="AS56" s="3"/>
    </row>
    <row r="57" spans="20:45" ht="30" customHeight="1">
      <c r="T57" s="8"/>
      <c r="U57" s="8"/>
      <c r="V57" s="8"/>
      <c r="W57" s="8"/>
      <c r="X57" s="8"/>
      <c r="Y57" s="8"/>
      <c r="Z57" s="8"/>
      <c r="AA57" s="8"/>
      <c r="AB57" s="8"/>
      <c r="AC57" s="8"/>
      <c r="AG57" s="1"/>
      <c r="AI57" s="67"/>
      <c r="AJ57" s="67"/>
      <c r="AK57" s="67"/>
      <c r="AL57" s="67"/>
      <c r="AM57" s="67"/>
      <c r="AO57" s="3"/>
      <c r="AP57" s="3"/>
      <c r="AQ57" s="3"/>
      <c r="AR57" s="3"/>
      <c r="AS57" s="3"/>
    </row>
    <row r="58" spans="20:45" ht="30" customHeight="1">
      <c r="T58" s="8"/>
      <c r="U58" s="8"/>
      <c r="V58" s="8"/>
      <c r="W58" s="8"/>
      <c r="X58" s="8"/>
      <c r="Y58" s="8"/>
      <c r="Z58" s="8"/>
      <c r="AA58" s="8"/>
      <c r="AB58" s="8"/>
      <c r="AC58" s="8"/>
      <c r="AG58" s="1"/>
      <c r="AI58" s="67"/>
      <c r="AJ58" s="67"/>
      <c r="AK58" s="67"/>
      <c r="AL58" s="67"/>
      <c r="AO58" s="3"/>
    </row>
    <row r="59" spans="20:45" ht="30" customHeight="1">
      <c r="T59" s="8"/>
      <c r="U59" s="8"/>
      <c r="V59" s="8"/>
      <c r="W59" s="8"/>
      <c r="X59" s="8"/>
      <c r="Y59" s="8"/>
      <c r="Z59" s="8"/>
      <c r="AA59" s="8"/>
      <c r="AB59" s="8"/>
      <c r="AC59" s="8"/>
      <c r="AG59" s="1"/>
      <c r="AI59" s="67"/>
      <c r="AJ59" s="67"/>
      <c r="AK59" s="67"/>
      <c r="AL59" s="67"/>
    </row>
    <row r="60" spans="20:45" ht="30" customHeight="1">
      <c r="T60" s="8"/>
      <c r="U60" s="8"/>
      <c r="V60" s="8"/>
      <c r="W60" s="8"/>
      <c r="X60" s="8"/>
      <c r="Y60" s="8"/>
      <c r="Z60" s="8"/>
      <c r="AA60" s="8"/>
      <c r="AB60" s="8"/>
      <c r="AC60" s="8"/>
      <c r="AG60" s="1"/>
      <c r="AI60" s="67"/>
      <c r="AJ60" s="67"/>
      <c r="AK60" s="67"/>
      <c r="AL60" s="67"/>
    </row>
    <row r="61" spans="20:45" ht="30" customHeight="1">
      <c r="T61" s="8"/>
      <c r="U61" s="8"/>
      <c r="V61" s="8"/>
      <c r="W61" s="8"/>
      <c r="X61" s="8"/>
      <c r="Y61" s="8"/>
      <c r="Z61" s="8"/>
      <c r="AA61" s="8"/>
      <c r="AB61" s="8"/>
      <c r="AC61" s="8"/>
      <c r="AG61" s="1"/>
      <c r="AI61" s="67"/>
      <c r="AJ61" s="67"/>
      <c r="AK61" s="67"/>
      <c r="AL61" s="67"/>
    </row>
    <row r="62" spans="20:45" ht="30" customHeight="1"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20:45" ht="30" customHeight="1"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20:45" ht="30" customHeight="1"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20:29" ht="30" customHeight="1"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20:29" ht="30" customHeight="1"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20:29" ht="30" customHeight="1"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20:29" ht="30" customHeight="1"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20:29" ht="30" customHeight="1"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20:29" ht="30" customHeight="1"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20:29" ht="30" customHeight="1"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20:29" ht="30" customHeight="1"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20:29" ht="30" customHeight="1">
      <c r="T73" s="8"/>
      <c r="U73" s="8"/>
      <c r="V73" s="8"/>
      <c r="W73" s="8"/>
      <c r="X73" s="8"/>
      <c r="Y73" s="8"/>
      <c r="Z73" s="8"/>
      <c r="AA73" s="8"/>
      <c r="AB73" s="8"/>
      <c r="AC73" s="8"/>
    </row>
  </sheetData>
  <mergeCells count="22">
    <mergeCell ref="D3:J3"/>
    <mergeCell ref="D7:E7"/>
    <mergeCell ref="F7:G7"/>
    <mergeCell ref="H7:J7"/>
    <mergeCell ref="D8:E8"/>
    <mergeCell ref="F8:J8"/>
    <mergeCell ref="D6:E6"/>
    <mergeCell ref="F4:J4"/>
    <mergeCell ref="D5:J5"/>
    <mergeCell ref="H6:J6"/>
    <mergeCell ref="F21:G21"/>
    <mergeCell ref="H21:I21"/>
    <mergeCell ref="D4:E4"/>
    <mergeCell ref="F6:G6"/>
    <mergeCell ref="D10:J10"/>
    <mergeCell ref="F9:G9"/>
    <mergeCell ref="H9:J9"/>
    <mergeCell ref="D9:E9"/>
    <mergeCell ref="B21:E21"/>
    <mergeCell ref="H16:I16"/>
    <mergeCell ref="H17:I17"/>
    <mergeCell ref="H18:I18"/>
  </mergeCells>
  <phoneticPr fontId="1"/>
  <conditionalFormatting sqref="G13:G19 I19">
    <cfRule type="cellIs" dxfId="5" priority="1" operator="equal">
      <formula>"無"</formula>
    </cfRule>
  </conditionalFormatting>
  <conditionalFormatting sqref="I13:I15">
    <cfRule type="cellIs" dxfId="4" priority="2" operator="equal">
      <formula>"無"</formula>
    </cfRule>
  </conditionalFormatting>
  <dataValidations count="5">
    <dataValidation type="list" allowBlank="1" showInputMessage="1" sqref="H9:J9 F4" xr:uid="{00000000-0002-0000-0200-000002000000}">
      <formula1>"(YOCM)付 松尾,(YOC務)古澤"</formula1>
    </dataValidation>
    <dataValidation type="list" allowBlank="1" showInputMessage="1" showErrorMessage="1" sqref="D7:E7" xr:uid="{409B0562-1C37-4B1B-BA20-4BDF877360BC}">
      <formula1>"A（80～100%）,B（50～80%）,C（30～50%）,D（0～30%）"</formula1>
    </dataValidation>
    <dataValidation allowBlank="1" showInputMessage="1" sqref="H7:J7" xr:uid="{099FF61A-2B7B-4BB0-BCC1-6B2BBE9F628C}"/>
    <dataValidation type="list" allowBlank="1" showInputMessage="1" sqref="D10:J10" xr:uid="{4CF842A0-2113-4F0C-B278-7FE41A904C92}">
      <formula1>"前受金（入金済み、請求書の発送は不要）,棟方志功記念館取次分・前受金（入金済み、請求書の発送は不要）,社員購入（割引価格）,海外発送（売上金額に消費税はかかりません）"</formula1>
    </dataValidation>
    <dataValidation type="list" allowBlank="1" showInputMessage="1" showErrorMessage="1" sqref="I13:I15 I19 G13:G19" xr:uid="{00000000-0002-0000-0200-000000000000}">
      <formula1>"外税,内税,非課税,不課税,免税"</formula1>
    </dataValidation>
  </dataValidations>
  <pageMargins left="0.7" right="0.7" top="0.75" bottom="0.75" header="0.3" footer="0.3"/>
  <pageSetup paperSize="9" scale="9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AH103"/>
  <sheetViews>
    <sheetView view="pageBreakPreview" zoomScaleNormal="100" zoomScaleSheetLayoutView="100" workbookViewId="0">
      <selection activeCell="D15" sqref="D15:X15"/>
    </sheetView>
  </sheetViews>
  <sheetFormatPr defaultColWidth="9" defaultRowHeight="19.5"/>
  <cols>
    <col min="1" max="26" width="3.375" style="1" customWidth="1"/>
    <col min="27" max="27" width="9" style="1" customWidth="1"/>
    <col min="28" max="28" width="23.25" style="8" customWidth="1"/>
    <col min="29" max="29" width="14.875" style="12" customWidth="1"/>
    <col min="30" max="30" width="4.375" style="1" customWidth="1"/>
    <col min="31" max="31" width="13.625" style="8" customWidth="1"/>
    <col min="32" max="32" width="5.375" style="1" customWidth="1"/>
    <col min="33" max="33" width="8.125" style="12" customWidth="1"/>
    <col min="34" max="34" width="21" style="8" bestFit="1" customWidth="1"/>
    <col min="35" max="16384" width="9" style="1"/>
  </cols>
  <sheetData>
    <row r="1" spans="1:34" ht="24.95" customHeight="1">
      <c r="A1" s="320" t="s">
        <v>238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19"/>
      <c r="N1" s="19"/>
      <c r="O1" s="19"/>
      <c r="P1" s="19"/>
      <c r="Q1" s="321" t="s">
        <v>239</v>
      </c>
      <c r="R1" s="321"/>
      <c r="S1" s="321"/>
      <c r="T1" s="321"/>
      <c r="U1" s="321"/>
      <c r="V1" s="321"/>
      <c r="W1" s="321"/>
      <c r="X1" s="321"/>
      <c r="Y1" s="19"/>
      <c r="Z1" s="19"/>
    </row>
    <row r="2" spans="1:34" ht="24.95" customHeight="1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102"/>
      <c r="N2" s="103"/>
      <c r="O2" s="103"/>
      <c r="P2" s="103"/>
      <c r="Q2" s="322" t="s">
        <v>240</v>
      </c>
      <c r="R2" s="322"/>
      <c r="S2" s="322"/>
      <c r="T2" s="322"/>
      <c r="U2" s="322"/>
      <c r="V2" s="322"/>
      <c r="W2" s="322"/>
      <c r="X2" s="322"/>
      <c r="Y2" s="104"/>
      <c r="Z2" s="104"/>
    </row>
    <row r="3" spans="1:34" ht="42" customHeight="1">
      <c r="A3" s="323" t="s">
        <v>241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105"/>
      <c r="P3" s="105"/>
      <c r="Q3" s="324" t="s">
        <v>242</v>
      </c>
      <c r="R3" s="324"/>
      <c r="S3" s="324"/>
      <c r="T3" s="324"/>
      <c r="U3" s="324"/>
      <c r="V3" s="324"/>
      <c r="W3" s="324"/>
      <c r="X3" s="324"/>
      <c r="Y3" s="106"/>
      <c r="Z3" s="106"/>
    </row>
    <row r="4" spans="1:34" ht="55.5" customHeight="1">
      <c r="A4" s="325" t="s">
        <v>243</v>
      </c>
      <c r="B4" s="325"/>
      <c r="C4" s="325"/>
      <c r="D4" s="325"/>
      <c r="E4" s="325"/>
      <c r="F4" s="325"/>
      <c r="G4" s="325"/>
      <c r="H4" s="325"/>
      <c r="I4" s="325"/>
      <c r="J4" s="325"/>
      <c r="K4" s="105"/>
      <c r="L4" s="105"/>
      <c r="M4" s="105"/>
      <c r="N4" s="105"/>
      <c r="O4" s="105"/>
      <c r="P4" s="105"/>
      <c r="Q4" s="326" t="s">
        <v>244</v>
      </c>
      <c r="R4" s="327"/>
      <c r="S4" s="328"/>
      <c r="T4" s="107"/>
      <c r="U4" s="107"/>
      <c r="V4" s="107"/>
      <c r="W4" s="107"/>
      <c r="X4" s="107"/>
      <c r="Y4" s="106"/>
      <c r="Z4" s="106"/>
    </row>
    <row r="5" spans="1:34" ht="20.100000000000001" customHeight="1">
      <c r="A5" s="301" t="s">
        <v>245</v>
      </c>
      <c r="B5" s="301"/>
      <c r="C5" s="301"/>
      <c r="D5" s="301"/>
      <c r="E5" s="301"/>
      <c r="F5" s="301"/>
      <c r="G5" s="27"/>
    </row>
    <row r="6" spans="1:34" s="19" customFormat="1" ht="24.95" customHeight="1">
      <c r="A6" s="171" t="s">
        <v>62</v>
      </c>
      <c r="B6" s="171"/>
      <c r="C6" s="171"/>
      <c r="D6" s="171"/>
      <c r="F6" s="171" t="s">
        <v>64</v>
      </c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08"/>
      <c r="R6" s="167" t="s">
        <v>87</v>
      </c>
      <c r="S6" s="169"/>
      <c r="AD6" s="20"/>
      <c r="AE6" s="14"/>
      <c r="AG6" s="12"/>
      <c r="AH6" s="8"/>
    </row>
    <row r="7" spans="1:34" ht="24.95" customHeight="1">
      <c r="A7" s="188" t="str">
        <f ca="1">IF(CELL("type",注文書!A11)="b","",注文書!A11)</f>
        <v/>
      </c>
      <c r="B7" s="188"/>
      <c r="C7" s="188"/>
      <c r="D7" s="188"/>
      <c r="F7" s="188" t="str">
        <f ca="1">IF(CELL("type",注文書!E11)="b","",注文書!E11)</f>
        <v/>
      </c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09"/>
      <c r="R7" s="189" t="str">
        <f ca="1">IF(CELL("type",注文書!P11)="b","",注文書!P11)</f>
        <v/>
      </c>
      <c r="S7" s="190"/>
      <c r="U7" s="19"/>
      <c r="V7" s="19"/>
      <c r="W7" s="19"/>
      <c r="X7" s="19"/>
      <c r="Y7" s="19"/>
      <c r="Z7" s="19"/>
      <c r="AB7" s="1"/>
      <c r="AC7" s="8"/>
      <c r="AD7" s="12"/>
      <c r="AE7" s="14"/>
    </row>
    <row r="8" spans="1:34" ht="8.1" customHeight="1">
      <c r="A8" s="316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</row>
    <row r="9" spans="1:34" ht="24.95" customHeight="1">
      <c r="A9" s="242" t="s">
        <v>95</v>
      </c>
      <c r="B9" s="242"/>
      <c r="C9" s="242"/>
      <c r="D9" s="242" t="s">
        <v>290</v>
      </c>
      <c r="E9" s="242"/>
      <c r="F9" s="242"/>
      <c r="G9" s="242" t="s">
        <v>246</v>
      </c>
      <c r="H9" s="242"/>
      <c r="I9" s="242"/>
      <c r="J9" s="242" t="s">
        <v>247</v>
      </c>
      <c r="K9" s="242"/>
      <c r="L9" s="242"/>
      <c r="M9" s="242" t="s">
        <v>248</v>
      </c>
      <c r="N9" s="242"/>
      <c r="O9" s="242"/>
      <c r="P9" s="317" t="s">
        <v>249</v>
      </c>
      <c r="Q9" s="318"/>
      <c r="R9" s="319"/>
      <c r="S9" s="242" t="s">
        <v>250</v>
      </c>
      <c r="T9" s="242"/>
      <c r="U9" s="242"/>
      <c r="V9" s="242" t="s">
        <v>251</v>
      </c>
      <c r="W9" s="242"/>
      <c r="X9" s="242"/>
      <c r="Y9" s="110"/>
      <c r="Z9" s="110"/>
    </row>
    <row r="10" spans="1:34" ht="24.95" customHeight="1">
      <c r="A10" s="312" t="str">
        <f ca="1">IF(CELL("type",注文書!R11)="b","",(VLOOKUP(注文書!R11,AB68:AC69,2,FALSE)))</f>
        <v>×</v>
      </c>
      <c r="B10" s="312"/>
      <c r="C10" s="312"/>
      <c r="D10" s="312" t="str">
        <f ca="1">IF(CELL("type",注文書!U11)="b","",(VLOOKUP(注文書!U11,AB72:AC73,2,FALSE)))</f>
        <v>×</v>
      </c>
      <c r="E10" s="312"/>
      <c r="F10" s="312"/>
      <c r="G10" s="312" t="s">
        <v>252</v>
      </c>
      <c r="H10" s="312"/>
      <c r="I10" s="312"/>
      <c r="J10" s="312" t="s">
        <v>279</v>
      </c>
      <c r="K10" s="312"/>
      <c r="L10" s="312"/>
      <c r="M10" s="312"/>
      <c r="N10" s="312"/>
      <c r="O10" s="312"/>
      <c r="P10" s="313"/>
      <c r="Q10" s="314"/>
      <c r="R10" s="315"/>
      <c r="S10" s="312" t="s">
        <v>286</v>
      </c>
      <c r="T10" s="312"/>
      <c r="U10" s="312"/>
      <c r="V10" s="312" t="s">
        <v>253</v>
      </c>
      <c r="W10" s="312"/>
      <c r="X10" s="312"/>
      <c r="Y10" s="110"/>
      <c r="Z10" s="110"/>
    </row>
    <row r="11" spans="1:34" ht="8.1" customHeight="1">
      <c r="G11" s="111"/>
      <c r="H11" s="112"/>
      <c r="I11" s="112"/>
      <c r="J11" s="112"/>
      <c r="K11" s="112"/>
      <c r="L11" s="112"/>
      <c r="M11" s="19"/>
    </row>
    <row r="12" spans="1:34" ht="20.100000000000001" customHeight="1">
      <c r="A12" s="297" t="s">
        <v>254</v>
      </c>
      <c r="B12" s="297"/>
      <c r="C12" s="297"/>
      <c r="D12" s="297"/>
      <c r="E12" s="297"/>
      <c r="F12" s="297"/>
      <c r="G12" s="113"/>
      <c r="H12" s="113"/>
      <c r="I12" s="113"/>
      <c r="J12" s="113"/>
      <c r="K12" s="113"/>
      <c r="L12" s="113"/>
    </row>
    <row r="13" spans="1:34" ht="24.95" customHeight="1">
      <c r="A13" s="300" t="s">
        <v>141</v>
      </c>
      <c r="B13" s="300"/>
      <c r="C13" s="300"/>
      <c r="D13" s="292" t="str">
        <f>IFERROR(VLOOKUP(AA13,AG38:AH40,2,FALSE),"")</f>
        <v/>
      </c>
      <c r="E13" s="293"/>
      <c r="F13" s="293"/>
      <c r="G13" s="293"/>
      <c r="H13" s="293"/>
      <c r="I13" s="293"/>
      <c r="J13" s="293"/>
      <c r="K13" s="293"/>
      <c r="L13" s="294"/>
      <c r="M13" s="306" t="s">
        <v>255</v>
      </c>
      <c r="N13" s="307"/>
      <c r="O13" s="308"/>
      <c r="P13" s="292" t="str">
        <f>IFERROR(VLOOKUP(AA13,AG50:AH52,2,FALSE),"")</f>
        <v/>
      </c>
      <c r="Q13" s="293"/>
      <c r="R13" s="293"/>
      <c r="S13" s="293"/>
      <c r="T13" s="293"/>
      <c r="U13" s="293"/>
      <c r="V13" s="293"/>
      <c r="W13" s="293"/>
      <c r="X13" s="294"/>
      <c r="Y13" s="19"/>
      <c r="Z13" s="19"/>
      <c r="AA13" s="4"/>
    </row>
    <row r="14" spans="1:34" ht="24.95" customHeight="1">
      <c r="A14" s="300" t="s">
        <v>256</v>
      </c>
      <c r="B14" s="300"/>
      <c r="C14" s="300"/>
      <c r="D14" s="303" t="str">
        <f>IFERROR(VLOOKUP(AA13,AG41:AH43,2,FALSE),"")</f>
        <v/>
      </c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5"/>
    </row>
    <row r="15" spans="1:34" ht="24.95" customHeight="1">
      <c r="A15" s="300" t="s">
        <v>257</v>
      </c>
      <c r="B15" s="300"/>
      <c r="C15" s="300"/>
      <c r="D15" s="303" t="str">
        <f>IFERROR(VLOOKUP(AA13,AG44:AH46,2,FALSE),"")</f>
        <v/>
      </c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5"/>
    </row>
    <row r="16" spans="1:34" ht="24.95" customHeight="1">
      <c r="A16" s="300" t="s">
        <v>258</v>
      </c>
      <c r="B16" s="300"/>
      <c r="C16" s="300"/>
      <c r="D16" s="303" t="str">
        <f>IFERROR(VLOOKUP(AA13,AG47:AH49,2,FALSE),"")</f>
        <v/>
      </c>
      <c r="E16" s="304"/>
      <c r="F16" s="304"/>
      <c r="G16" s="304"/>
      <c r="H16" s="304"/>
      <c r="I16" s="304"/>
      <c r="J16" s="304"/>
      <c r="K16" s="304"/>
      <c r="L16" s="305"/>
      <c r="M16" s="306" t="s">
        <v>259</v>
      </c>
      <c r="N16" s="307"/>
      <c r="O16" s="308"/>
      <c r="P16" s="309" t="str">
        <f>IFERROR(VLOOKUP(AA13,AG53:AH55,2,FALSE),"")</f>
        <v/>
      </c>
      <c r="Q16" s="310"/>
      <c r="R16" s="310"/>
      <c r="S16" s="310"/>
      <c r="T16" s="310"/>
      <c r="U16" s="310"/>
      <c r="V16" s="310"/>
      <c r="W16" s="310"/>
      <c r="X16" s="311"/>
    </row>
    <row r="17" spans="1:34" ht="8.1" customHeight="1"/>
    <row r="18" spans="1:34" ht="20.100000000000001" customHeight="1">
      <c r="A18" s="297" t="s">
        <v>260</v>
      </c>
      <c r="B18" s="297"/>
      <c r="C18" s="297"/>
      <c r="D18" s="297"/>
      <c r="E18" s="297"/>
      <c r="F18" s="297"/>
      <c r="G18" s="114"/>
      <c r="H18" s="114"/>
      <c r="I18" s="114"/>
      <c r="J18" s="114"/>
      <c r="K18" s="114"/>
      <c r="L18" s="114"/>
    </row>
    <row r="19" spans="1:34" ht="24.95" customHeight="1">
      <c r="A19" s="300" t="s">
        <v>141</v>
      </c>
      <c r="B19" s="300"/>
      <c r="C19" s="300"/>
      <c r="D19" s="292" t="str">
        <f>IFERROR(VLOOKUP(AA19,AG38:AH40,2,FALSE),"")</f>
        <v/>
      </c>
      <c r="E19" s="293"/>
      <c r="F19" s="293"/>
      <c r="G19" s="293"/>
      <c r="H19" s="293"/>
      <c r="I19" s="293"/>
      <c r="J19" s="293"/>
      <c r="K19" s="293"/>
      <c r="L19" s="294"/>
      <c r="M19" s="306" t="s">
        <v>255</v>
      </c>
      <c r="N19" s="307"/>
      <c r="O19" s="308"/>
      <c r="P19" s="292" t="str">
        <f>IFERROR(VLOOKUP(AA19,AG50:AH52,2,FALSE),"")</f>
        <v/>
      </c>
      <c r="Q19" s="293"/>
      <c r="R19" s="293"/>
      <c r="S19" s="293"/>
      <c r="T19" s="293"/>
      <c r="U19" s="293"/>
      <c r="V19" s="293"/>
      <c r="W19" s="293"/>
      <c r="X19" s="294"/>
      <c r="Y19" s="19"/>
      <c r="Z19" s="19"/>
      <c r="AA19" s="4"/>
    </row>
    <row r="20" spans="1:34" ht="24.95" customHeight="1">
      <c r="A20" s="306" t="s">
        <v>256</v>
      </c>
      <c r="B20" s="307"/>
      <c r="C20" s="308"/>
      <c r="D20" s="303" t="str">
        <f>IFERROR(VLOOKUP(AA19,AG41:AH43,2,FALSE),"")</f>
        <v/>
      </c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5"/>
    </row>
    <row r="21" spans="1:34" ht="24.95" customHeight="1">
      <c r="A21" s="300" t="s">
        <v>257</v>
      </c>
      <c r="B21" s="300"/>
      <c r="C21" s="300"/>
      <c r="D21" s="303" t="str">
        <f>IFERROR(VLOOKUP(AA19,AG44:AH46,2,FALSE),"")</f>
        <v/>
      </c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5"/>
    </row>
    <row r="22" spans="1:34" ht="24.95" customHeight="1">
      <c r="A22" s="300" t="s">
        <v>258</v>
      </c>
      <c r="B22" s="300"/>
      <c r="C22" s="300"/>
      <c r="D22" s="303" t="str">
        <f>IFERROR(VLOOKUP(AA19,AG47:AH49,2,FALSE),"")</f>
        <v/>
      </c>
      <c r="E22" s="304"/>
      <c r="F22" s="304"/>
      <c r="G22" s="304"/>
      <c r="H22" s="304"/>
      <c r="I22" s="304"/>
      <c r="J22" s="304"/>
      <c r="K22" s="304"/>
      <c r="L22" s="305"/>
      <c r="M22" s="306" t="s">
        <v>259</v>
      </c>
      <c r="N22" s="307"/>
      <c r="O22" s="308"/>
      <c r="P22" s="309" t="str">
        <f>IFERROR(VLOOKUP(AA19,AG53:AH55,2,FALSE),"")</f>
        <v/>
      </c>
      <c r="Q22" s="310"/>
      <c r="R22" s="310"/>
      <c r="S22" s="310"/>
      <c r="T22" s="310"/>
      <c r="U22" s="310"/>
      <c r="V22" s="310"/>
      <c r="W22" s="310"/>
      <c r="X22" s="311"/>
    </row>
    <row r="23" spans="1:34" ht="8.1" customHeight="1"/>
    <row r="24" spans="1:34" ht="20.100000000000001" customHeight="1">
      <c r="A24" s="297" t="s">
        <v>261</v>
      </c>
      <c r="B24" s="297"/>
      <c r="C24" s="297"/>
      <c r="D24" s="297"/>
      <c r="E24" s="297"/>
      <c r="F24" s="297"/>
      <c r="G24" s="114"/>
    </row>
    <row r="25" spans="1:34" ht="24.95" customHeight="1">
      <c r="A25" s="167" t="s">
        <v>262</v>
      </c>
      <c r="B25" s="168"/>
      <c r="C25" s="168"/>
      <c r="D25" s="168"/>
      <c r="E25" s="168"/>
      <c r="F25" s="168"/>
      <c r="G25" s="169"/>
      <c r="H25" s="25"/>
      <c r="I25" s="19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34" ht="24.95" customHeight="1">
      <c r="A26" s="162" t="e">
        <f ca="1">IF(CELL("type",[1]注文書!A48)="b","",[1]注文書!A48)</f>
        <v>#N/A</v>
      </c>
      <c r="B26" s="163"/>
      <c r="C26" s="163"/>
      <c r="D26" s="163"/>
      <c r="E26" s="163"/>
      <c r="F26" s="163"/>
      <c r="G26" s="164"/>
      <c r="H26" s="298" t="s">
        <v>263</v>
      </c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57"/>
      <c r="Z26" s="57"/>
    </row>
    <row r="27" spans="1:34" ht="8.1" customHeight="1">
      <c r="A27" s="115"/>
      <c r="B27" s="115"/>
      <c r="C27" s="115"/>
      <c r="D27" s="115"/>
      <c r="E27" s="115"/>
      <c r="F27" s="44"/>
      <c r="G27" s="4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34" s="19" customFormat="1" ht="15.95" customHeight="1">
      <c r="A28" s="301" t="s">
        <v>358</v>
      </c>
      <c r="B28" s="301"/>
      <c r="C28" s="301"/>
      <c r="D28" s="301"/>
      <c r="E28" s="301"/>
      <c r="F28" s="301"/>
      <c r="AC28" s="20"/>
      <c r="AE28" s="8"/>
      <c r="AG28" s="12"/>
      <c r="AH28" s="8"/>
    </row>
    <row r="29" spans="1:34" s="58" customFormat="1" ht="15">
      <c r="B29" s="161" t="s">
        <v>359</v>
      </c>
      <c r="C29" s="155"/>
      <c r="D29" s="161" t="s">
        <v>360</v>
      </c>
      <c r="AC29" s="155"/>
      <c r="AE29" s="159"/>
      <c r="AG29" s="160"/>
      <c r="AH29" s="159"/>
    </row>
    <row r="30" spans="1:34" s="19" customFormat="1" ht="15.95" customHeight="1">
      <c r="B30" s="155"/>
      <c r="C30" s="155"/>
      <c r="D30" s="155"/>
      <c r="E30" s="8" t="s">
        <v>361</v>
      </c>
      <c r="AC30" s="20"/>
      <c r="AE30" s="8"/>
      <c r="AG30" s="12"/>
      <c r="AH30" s="8"/>
    </row>
    <row r="31" spans="1:34" s="19" customFormat="1" ht="15.95" customHeight="1">
      <c r="B31" s="155"/>
      <c r="C31" s="155"/>
      <c r="D31" s="155"/>
      <c r="E31" s="8" t="s">
        <v>362</v>
      </c>
      <c r="AC31" s="20"/>
      <c r="AE31" s="8"/>
      <c r="AG31" s="12"/>
      <c r="AH31" s="8"/>
    </row>
    <row r="32" spans="1:34" s="19" customFormat="1" ht="15.95" customHeight="1">
      <c r="B32" s="161" t="s">
        <v>363</v>
      </c>
      <c r="C32" s="155"/>
      <c r="D32" s="155"/>
      <c r="E32" s="161" t="s">
        <v>364</v>
      </c>
      <c r="AC32" s="20"/>
      <c r="AE32" s="8"/>
      <c r="AG32" s="12"/>
      <c r="AH32" s="8"/>
    </row>
    <row r="33" spans="1:34" s="19" customFormat="1" ht="15.95" customHeight="1">
      <c r="B33" s="161" t="s">
        <v>365</v>
      </c>
      <c r="C33" s="155"/>
      <c r="D33" s="161" t="s">
        <v>366</v>
      </c>
      <c r="AC33" s="20"/>
      <c r="AE33" s="8"/>
      <c r="AG33" s="12"/>
      <c r="AH33" s="8"/>
    </row>
    <row r="34" spans="1:34" s="19" customFormat="1" ht="24.95" customHeight="1">
      <c r="B34" s="155"/>
      <c r="C34" s="155"/>
      <c r="D34" s="155"/>
      <c r="E34" s="155"/>
      <c r="M34" s="300" t="s">
        <v>319</v>
      </c>
      <c r="N34" s="300"/>
      <c r="O34" s="300"/>
      <c r="P34" s="300"/>
      <c r="Q34" s="300"/>
      <c r="R34" s="302"/>
      <c r="S34" s="302"/>
      <c r="T34" s="302"/>
      <c r="U34" s="302"/>
      <c r="V34" s="302"/>
      <c r="W34" s="302"/>
      <c r="X34" s="302"/>
      <c r="AC34" s="20"/>
      <c r="AE34" s="8"/>
      <c r="AG34" s="12"/>
      <c r="AH34" s="8"/>
    </row>
    <row r="35" spans="1:34" ht="24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34">
      <c r="A36" s="116"/>
      <c r="B36" s="116"/>
      <c r="C36" s="296"/>
      <c r="D36" s="296"/>
      <c r="E36" s="296"/>
      <c r="F36" s="296"/>
      <c r="G36" s="296"/>
      <c r="H36" s="296"/>
      <c r="I36" s="296"/>
      <c r="J36" s="296"/>
      <c r="K36" s="117"/>
      <c r="L36" s="117"/>
      <c r="M36" s="296"/>
      <c r="N36" s="296"/>
      <c r="O36" s="296"/>
      <c r="P36" s="296"/>
    </row>
    <row r="37" spans="1:34" ht="19.5" customHeight="1">
      <c r="A37" s="116"/>
      <c r="B37" s="116"/>
      <c r="C37" s="296"/>
      <c r="D37" s="296"/>
      <c r="E37" s="296"/>
      <c r="F37" s="296"/>
      <c r="G37" s="296"/>
      <c r="H37" s="296"/>
      <c r="I37" s="296"/>
      <c r="J37" s="296"/>
      <c r="K37" s="117"/>
      <c r="L37" s="117"/>
      <c r="M37" s="296"/>
      <c r="N37" s="296"/>
      <c r="O37" s="296"/>
      <c r="P37" s="296"/>
      <c r="AB37" s="4" t="s">
        <v>63</v>
      </c>
      <c r="AC37" s="4" t="s">
        <v>62</v>
      </c>
      <c r="AG37" s="210" t="s">
        <v>264</v>
      </c>
      <c r="AH37" s="210"/>
    </row>
    <row r="38" spans="1:34" ht="19.5" customHeight="1">
      <c r="A38" s="116"/>
      <c r="B38" s="116"/>
      <c r="C38" s="296"/>
      <c r="D38" s="296"/>
      <c r="E38" s="296"/>
      <c r="F38" s="296"/>
      <c r="G38" s="296"/>
      <c r="H38" s="296"/>
      <c r="I38" s="296"/>
      <c r="J38" s="296"/>
      <c r="K38" s="117"/>
      <c r="L38" s="117"/>
      <c r="M38" s="296"/>
      <c r="N38" s="296"/>
      <c r="O38" s="296"/>
      <c r="P38" s="296"/>
      <c r="AB38" s="13" t="s">
        <v>300</v>
      </c>
      <c r="AC38" s="193" t="s">
        <v>265</v>
      </c>
      <c r="AE38" s="10" t="s">
        <v>265</v>
      </c>
      <c r="AG38" s="4" t="s">
        <v>266</v>
      </c>
      <c r="AH38" s="10" t="s">
        <v>280</v>
      </c>
    </row>
    <row r="39" spans="1:34" ht="19.5" customHeight="1">
      <c r="A39" s="116"/>
      <c r="B39" s="116"/>
      <c r="C39" s="296"/>
      <c r="D39" s="296"/>
      <c r="E39" s="296"/>
      <c r="F39" s="296"/>
      <c r="G39" s="296"/>
      <c r="H39" s="296"/>
      <c r="I39" s="296"/>
      <c r="J39" s="296"/>
      <c r="K39" s="117"/>
      <c r="L39" s="117"/>
      <c r="M39" s="296"/>
      <c r="N39" s="296"/>
      <c r="O39" s="296"/>
      <c r="P39" s="296"/>
      <c r="AB39" s="13" t="s">
        <v>301</v>
      </c>
      <c r="AC39" s="194"/>
      <c r="AE39" s="10" t="s">
        <v>267</v>
      </c>
      <c r="AG39" s="4" t="s">
        <v>281</v>
      </c>
      <c r="AH39" s="10" t="str">
        <f>注文書!I6</f>
        <v>〒</v>
      </c>
    </row>
    <row r="40" spans="1:34" ht="19.5" customHeight="1">
      <c r="A40" s="116"/>
      <c r="B40" s="116"/>
      <c r="C40" s="296"/>
      <c r="D40" s="296"/>
      <c r="E40" s="296"/>
      <c r="F40" s="296"/>
      <c r="G40" s="296"/>
      <c r="H40" s="296"/>
      <c r="I40" s="296"/>
      <c r="J40" s="296"/>
      <c r="K40" s="117"/>
      <c r="L40" s="117"/>
      <c r="M40" s="296"/>
      <c r="N40" s="296"/>
      <c r="O40" s="296"/>
      <c r="P40" s="296"/>
      <c r="AB40" s="10" t="s">
        <v>67</v>
      </c>
      <c r="AC40" s="194"/>
      <c r="AE40" s="10" t="s">
        <v>52</v>
      </c>
      <c r="AG40" s="4" t="s">
        <v>282</v>
      </c>
      <c r="AH40" s="10" t="str">
        <f>注文書!I40</f>
        <v>〒</v>
      </c>
    </row>
    <row r="41" spans="1:34" ht="19.5" customHeight="1">
      <c r="A41" s="116"/>
      <c r="B41" s="116"/>
      <c r="C41" s="296"/>
      <c r="D41" s="296"/>
      <c r="E41" s="296"/>
      <c r="F41" s="296"/>
      <c r="G41" s="296"/>
      <c r="H41" s="296"/>
      <c r="I41" s="296"/>
      <c r="J41" s="296"/>
      <c r="K41" s="117"/>
      <c r="L41" s="117"/>
      <c r="M41" s="296"/>
      <c r="N41" s="296"/>
      <c r="O41" s="296"/>
      <c r="P41" s="296"/>
      <c r="AB41" s="10" t="s">
        <v>66</v>
      </c>
      <c r="AC41" s="194"/>
      <c r="AE41" s="10" t="s">
        <v>48</v>
      </c>
      <c r="AG41" s="4" t="s">
        <v>266</v>
      </c>
      <c r="AH41" s="10" t="s">
        <v>268</v>
      </c>
    </row>
    <row r="42" spans="1:34" ht="19.5" customHeight="1">
      <c r="A42" s="116"/>
      <c r="B42" s="116"/>
      <c r="C42" s="296"/>
      <c r="D42" s="296"/>
      <c r="E42" s="296"/>
      <c r="F42" s="296"/>
      <c r="G42" s="296"/>
      <c r="H42" s="296"/>
      <c r="I42" s="296"/>
      <c r="J42" s="296"/>
      <c r="K42" s="117"/>
      <c r="L42" s="117"/>
      <c r="M42" s="296"/>
      <c r="N42" s="296"/>
      <c r="O42" s="296"/>
      <c r="P42" s="296"/>
      <c r="AB42" s="10" t="s">
        <v>346</v>
      </c>
      <c r="AC42" s="194"/>
      <c r="AE42" s="10" t="s">
        <v>75</v>
      </c>
      <c r="AG42" s="4" t="s">
        <v>281</v>
      </c>
      <c r="AH42" s="10">
        <f>注文書!I7</f>
        <v>0</v>
      </c>
    </row>
    <row r="43" spans="1:34" ht="19.5" customHeight="1">
      <c r="A43" s="116"/>
      <c r="B43" s="116"/>
      <c r="C43" s="296"/>
      <c r="D43" s="296"/>
      <c r="E43" s="296"/>
      <c r="F43" s="296"/>
      <c r="G43" s="296"/>
      <c r="H43" s="296"/>
      <c r="I43" s="296"/>
      <c r="J43" s="296"/>
      <c r="K43" s="117"/>
      <c r="L43" s="117"/>
      <c r="M43" s="296"/>
      <c r="N43" s="296"/>
      <c r="O43" s="296"/>
      <c r="P43" s="296"/>
      <c r="AB43" s="10" t="s">
        <v>347</v>
      </c>
      <c r="AC43" s="195"/>
      <c r="AE43" s="10" t="s">
        <v>49</v>
      </c>
      <c r="AG43" s="4" t="s">
        <v>282</v>
      </c>
      <c r="AH43" s="10">
        <f>注文書!I41</f>
        <v>0</v>
      </c>
    </row>
    <row r="44" spans="1:34" ht="19.5" customHeight="1">
      <c r="A44" s="116"/>
      <c r="B44" s="116"/>
      <c r="C44" s="296"/>
      <c r="D44" s="296"/>
      <c r="E44" s="296"/>
      <c r="F44" s="296"/>
      <c r="G44" s="296"/>
      <c r="H44" s="296"/>
      <c r="I44" s="296"/>
      <c r="J44" s="296"/>
      <c r="K44" s="117"/>
      <c r="L44" s="117"/>
      <c r="M44" s="296"/>
      <c r="N44" s="296"/>
      <c r="O44" s="296"/>
      <c r="P44" s="296"/>
      <c r="AB44" s="10" t="s">
        <v>69</v>
      </c>
      <c r="AC44" s="193" t="s">
        <v>51</v>
      </c>
      <c r="AE44" s="10" t="s">
        <v>272</v>
      </c>
      <c r="AG44" s="4" t="s">
        <v>266</v>
      </c>
      <c r="AH44" s="10" t="s">
        <v>269</v>
      </c>
    </row>
    <row r="45" spans="1:34" ht="19.5" customHeight="1">
      <c r="A45" s="116"/>
      <c r="B45" s="116"/>
      <c r="C45" s="296"/>
      <c r="D45" s="296"/>
      <c r="E45" s="296"/>
      <c r="F45" s="296"/>
      <c r="G45" s="296"/>
      <c r="H45" s="296"/>
      <c r="I45" s="296"/>
      <c r="J45" s="296"/>
      <c r="K45" s="117"/>
      <c r="L45" s="117"/>
      <c r="M45" s="296"/>
      <c r="N45" s="296"/>
      <c r="O45" s="296"/>
      <c r="P45" s="296"/>
      <c r="AB45" s="10" t="s">
        <v>271</v>
      </c>
      <c r="AC45" s="194"/>
      <c r="AE45" s="10" t="s">
        <v>273</v>
      </c>
      <c r="AG45" s="4" t="s">
        <v>281</v>
      </c>
      <c r="AH45" s="10">
        <f>注文書!I3</f>
        <v>0</v>
      </c>
    </row>
    <row r="46" spans="1:34" ht="19.5" customHeight="1">
      <c r="A46" s="116"/>
      <c r="B46" s="116"/>
      <c r="C46" s="296"/>
      <c r="D46" s="296"/>
      <c r="E46" s="296"/>
      <c r="F46" s="296"/>
      <c r="G46" s="296"/>
      <c r="H46" s="296"/>
      <c r="I46" s="296"/>
      <c r="J46" s="296"/>
      <c r="K46" s="117"/>
      <c r="L46" s="117"/>
      <c r="M46" s="296"/>
      <c r="N46" s="296"/>
      <c r="O46" s="296"/>
      <c r="P46" s="296"/>
      <c r="AB46" s="10" t="s">
        <v>71</v>
      </c>
      <c r="AC46" s="194"/>
      <c r="AG46" s="4" t="s">
        <v>282</v>
      </c>
      <c r="AH46" s="10">
        <f>注文書!I37</f>
        <v>0</v>
      </c>
    </row>
    <row r="47" spans="1:34" ht="19.5" customHeight="1">
      <c r="AB47" s="10" t="s">
        <v>72</v>
      </c>
      <c r="AC47" s="194"/>
      <c r="AG47" s="4" t="s">
        <v>266</v>
      </c>
      <c r="AH47" s="10" t="s">
        <v>324</v>
      </c>
    </row>
    <row r="48" spans="1:34" ht="19.5" customHeight="1">
      <c r="A48" s="12"/>
      <c r="B48" s="12"/>
      <c r="C48" s="295"/>
      <c r="D48" s="295"/>
      <c r="E48" s="8"/>
      <c r="F48" s="8"/>
      <c r="G48" s="8"/>
      <c r="AB48" s="10" t="s">
        <v>274</v>
      </c>
      <c r="AC48" s="194"/>
      <c r="AG48" s="4" t="s">
        <v>281</v>
      </c>
      <c r="AH48" s="10">
        <f>注文書!I4</f>
        <v>0</v>
      </c>
    </row>
    <row r="49" spans="1:34" ht="19.5" customHeight="1">
      <c r="A49" s="18"/>
      <c r="B49" s="18"/>
      <c r="C49" s="212"/>
      <c r="D49" s="212"/>
      <c r="E49" s="8"/>
      <c r="F49" s="8"/>
      <c r="G49" s="8"/>
      <c r="AB49" s="10" t="s">
        <v>275</v>
      </c>
      <c r="AC49" s="194"/>
      <c r="AG49" s="4" t="s">
        <v>282</v>
      </c>
      <c r="AH49" s="10">
        <f>注文書!I38</f>
        <v>0</v>
      </c>
    </row>
    <row r="50" spans="1:34">
      <c r="A50" s="12"/>
      <c r="B50" s="12"/>
      <c r="C50" s="212"/>
      <c r="D50" s="212"/>
      <c r="E50" s="8"/>
      <c r="F50" s="8"/>
      <c r="G50" s="8"/>
      <c r="AB50" s="10" t="s">
        <v>169</v>
      </c>
      <c r="AC50" s="194"/>
      <c r="AG50" s="4" t="s">
        <v>266</v>
      </c>
      <c r="AH50" s="10" t="s">
        <v>270</v>
      </c>
    </row>
    <row r="51" spans="1:34">
      <c r="A51" s="12"/>
      <c r="B51" s="12"/>
      <c r="C51" s="212"/>
      <c r="D51" s="212"/>
      <c r="E51" s="8"/>
      <c r="F51" s="8"/>
      <c r="G51" s="8"/>
      <c r="AB51" s="10" t="s">
        <v>345</v>
      </c>
      <c r="AC51" s="194"/>
      <c r="AG51" s="4" t="s">
        <v>281</v>
      </c>
      <c r="AH51" s="10">
        <f>注文書!T6</f>
        <v>0</v>
      </c>
    </row>
    <row r="52" spans="1:34">
      <c r="A52" s="18"/>
      <c r="B52" s="18"/>
      <c r="C52" s="212"/>
      <c r="D52" s="212"/>
      <c r="E52" s="8"/>
      <c r="F52" s="8"/>
      <c r="G52" s="8"/>
      <c r="AB52" s="10" t="s">
        <v>354</v>
      </c>
      <c r="AC52" s="195"/>
      <c r="AG52" s="4" t="s">
        <v>282</v>
      </c>
      <c r="AH52" s="10">
        <f>注文書!T40</f>
        <v>0</v>
      </c>
    </row>
    <row r="53" spans="1:34">
      <c r="A53" s="18"/>
      <c r="B53" s="18"/>
      <c r="C53" s="212"/>
      <c r="D53" s="212"/>
      <c r="E53" s="8"/>
      <c r="F53" s="8"/>
      <c r="G53" s="8"/>
      <c r="AB53" s="10" t="s">
        <v>276</v>
      </c>
      <c r="AC53" s="158"/>
      <c r="AE53" s="1"/>
      <c r="AG53" s="4" t="s">
        <v>266</v>
      </c>
      <c r="AH53" s="10" t="s">
        <v>323</v>
      </c>
    </row>
    <row r="54" spans="1:34">
      <c r="A54" s="18"/>
      <c r="B54" s="18"/>
      <c r="C54" s="212"/>
      <c r="D54" s="212"/>
      <c r="E54" s="8"/>
      <c r="F54" s="8"/>
      <c r="G54" s="8"/>
      <c r="AB54" s="10" t="s">
        <v>83</v>
      </c>
      <c r="AC54" s="4" t="s">
        <v>52</v>
      </c>
      <c r="AE54" s="1"/>
      <c r="AG54" s="4" t="s">
        <v>281</v>
      </c>
      <c r="AH54" s="10">
        <f>注文書!I5</f>
        <v>0</v>
      </c>
    </row>
    <row r="55" spans="1:34">
      <c r="A55" s="18"/>
      <c r="B55" s="18"/>
      <c r="C55" s="212"/>
      <c r="D55" s="212"/>
      <c r="E55" s="8"/>
      <c r="F55" s="8"/>
      <c r="G55" s="8"/>
      <c r="AB55" s="10" t="s">
        <v>84</v>
      </c>
      <c r="AC55" s="4" t="s">
        <v>48</v>
      </c>
      <c r="AE55" s="1"/>
      <c r="AG55" s="4" t="s">
        <v>282</v>
      </c>
      <c r="AH55" s="10">
        <f>注文書!I39</f>
        <v>0</v>
      </c>
    </row>
    <row r="56" spans="1:34">
      <c r="A56" s="18"/>
      <c r="B56" s="18"/>
      <c r="C56" s="212"/>
      <c r="D56" s="212"/>
      <c r="E56" s="8"/>
      <c r="F56" s="8"/>
      <c r="G56" s="8"/>
      <c r="AB56" s="10" t="s">
        <v>122</v>
      </c>
      <c r="AC56" s="4" t="s">
        <v>75</v>
      </c>
      <c r="AE56" s="1"/>
    </row>
    <row r="57" spans="1:34">
      <c r="A57" s="18"/>
      <c r="B57" s="18"/>
      <c r="C57" s="212"/>
      <c r="D57" s="212"/>
      <c r="E57" s="8"/>
      <c r="F57" s="8"/>
      <c r="G57" s="8"/>
      <c r="AB57" s="10" t="s">
        <v>123</v>
      </c>
      <c r="AC57" s="4" t="s">
        <v>49</v>
      </c>
      <c r="AE57" s="1"/>
    </row>
    <row r="58" spans="1:34">
      <c r="A58" s="18"/>
      <c r="B58" s="18"/>
      <c r="C58" s="212"/>
      <c r="D58" s="212"/>
      <c r="E58" s="8"/>
      <c r="F58" s="8"/>
      <c r="G58" s="8"/>
      <c r="AB58" s="10" t="s">
        <v>78</v>
      </c>
      <c r="AC58" s="193" t="s">
        <v>336</v>
      </c>
      <c r="AE58" s="1"/>
    </row>
    <row r="59" spans="1:34">
      <c r="A59" s="18"/>
      <c r="B59" s="18"/>
      <c r="C59" s="212"/>
      <c r="D59" s="212"/>
      <c r="E59" s="8"/>
      <c r="F59" s="8"/>
      <c r="G59" s="8"/>
      <c r="AB59" s="10" t="s">
        <v>79</v>
      </c>
      <c r="AC59" s="194"/>
      <c r="AE59" s="1"/>
    </row>
    <row r="60" spans="1:34">
      <c r="A60" s="18"/>
      <c r="B60" s="18"/>
      <c r="C60" s="212"/>
      <c r="D60" s="212"/>
      <c r="E60" s="8"/>
      <c r="F60" s="8"/>
      <c r="G60" s="8"/>
      <c r="AB60" s="10" t="s">
        <v>277</v>
      </c>
      <c r="AC60" s="194"/>
      <c r="AE60" s="1"/>
    </row>
    <row r="61" spans="1:34">
      <c r="A61" s="18"/>
      <c r="B61" s="18"/>
      <c r="C61" s="212"/>
      <c r="D61" s="212"/>
      <c r="E61" s="8"/>
      <c r="F61" s="8"/>
      <c r="G61" s="8"/>
      <c r="AB61" s="10" t="s">
        <v>80</v>
      </c>
      <c r="AC61" s="194"/>
      <c r="AE61" s="1"/>
    </row>
    <row r="62" spans="1:34">
      <c r="A62" s="18"/>
      <c r="B62" s="18"/>
      <c r="C62" s="212"/>
      <c r="D62" s="212"/>
      <c r="E62" s="8"/>
      <c r="F62" s="8"/>
      <c r="G62" s="8"/>
      <c r="AB62" s="10" t="s">
        <v>338</v>
      </c>
      <c r="AC62" s="195"/>
      <c r="AE62" s="1"/>
    </row>
    <row r="63" spans="1:34">
      <c r="A63" s="18"/>
      <c r="B63" s="18"/>
      <c r="C63" s="212"/>
      <c r="D63" s="212"/>
      <c r="E63" s="8"/>
      <c r="F63" s="8"/>
      <c r="G63" s="8"/>
      <c r="AB63" s="10" t="s">
        <v>81</v>
      </c>
      <c r="AC63" s="193" t="s">
        <v>53</v>
      </c>
      <c r="AE63" s="1"/>
    </row>
    <row r="64" spans="1:34">
      <c r="A64" s="18"/>
      <c r="B64" s="18"/>
      <c r="C64" s="212"/>
      <c r="D64" s="212"/>
      <c r="E64" s="8"/>
      <c r="F64" s="8"/>
      <c r="G64" s="8"/>
      <c r="AB64" s="10" t="s">
        <v>82</v>
      </c>
      <c r="AC64" s="195"/>
      <c r="AE64" s="1"/>
    </row>
    <row r="65" spans="1:31">
      <c r="A65" s="18"/>
      <c r="B65" s="18"/>
      <c r="C65" s="212"/>
      <c r="D65" s="212"/>
      <c r="E65" s="8"/>
      <c r="F65" s="8"/>
      <c r="G65" s="8"/>
      <c r="AE65" s="1"/>
    </row>
    <row r="66" spans="1:31">
      <c r="A66" s="18"/>
      <c r="B66" s="18"/>
      <c r="C66" s="212"/>
      <c r="D66" s="212"/>
      <c r="E66" s="8"/>
      <c r="F66" s="8"/>
      <c r="G66" s="8"/>
      <c r="AE66" s="1"/>
    </row>
    <row r="67" spans="1:31">
      <c r="A67" s="18"/>
      <c r="B67" s="18"/>
      <c r="C67" s="212"/>
      <c r="D67" s="212"/>
      <c r="E67" s="8"/>
      <c r="F67" s="8"/>
      <c r="G67" s="8"/>
      <c r="AB67" s="4" t="s">
        <v>95</v>
      </c>
      <c r="AC67" s="4" t="s">
        <v>289</v>
      </c>
      <c r="AE67" s="1"/>
    </row>
    <row r="68" spans="1:31">
      <c r="A68" s="18"/>
      <c r="B68" s="18"/>
      <c r="C68" s="212"/>
      <c r="D68" s="212"/>
      <c r="E68" s="8"/>
      <c r="F68" s="8"/>
      <c r="G68" s="8"/>
      <c r="AB68" s="10" t="s">
        <v>102</v>
      </c>
      <c r="AC68" s="4" t="s">
        <v>287</v>
      </c>
      <c r="AE68" s="1"/>
    </row>
    <row r="69" spans="1:31">
      <c r="A69" s="18"/>
      <c r="B69" s="18"/>
      <c r="C69" s="212"/>
      <c r="D69" s="212"/>
      <c r="E69" s="8"/>
      <c r="F69" s="8"/>
      <c r="G69" s="8"/>
      <c r="AB69" s="10" t="s">
        <v>103</v>
      </c>
      <c r="AC69" s="4" t="s">
        <v>288</v>
      </c>
      <c r="AE69" s="1"/>
    </row>
    <row r="70" spans="1:31">
      <c r="A70" s="18"/>
      <c r="B70" s="18"/>
      <c r="C70" s="212"/>
      <c r="D70" s="212"/>
      <c r="E70" s="8"/>
      <c r="F70" s="8"/>
      <c r="G70" s="8"/>
      <c r="AE70" s="1"/>
    </row>
    <row r="71" spans="1:31">
      <c r="A71" s="18"/>
      <c r="B71" s="18"/>
      <c r="C71" s="212"/>
      <c r="D71" s="212"/>
      <c r="E71" s="8"/>
      <c r="F71" s="8"/>
      <c r="G71" s="8"/>
      <c r="AB71" s="4" t="s">
        <v>278</v>
      </c>
      <c r="AC71" s="4" t="s">
        <v>97</v>
      </c>
      <c r="AE71" s="1"/>
    </row>
    <row r="72" spans="1:31">
      <c r="A72" s="18"/>
      <c r="B72" s="18"/>
      <c r="C72" s="212"/>
      <c r="D72" s="212"/>
      <c r="E72" s="8"/>
      <c r="F72" s="8"/>
      <c r="G72" s="8"/>
      <c r="AB72" s="10" t="s">
        <v>104</v>
      </c>
      <c r="AC72" s="4" t="s">
        <v>287</v>
      </c>
      <c r="AE72" s="1"/>
    </row>
    <row r="73" spans="1:31">
      <c r="A73" s="18"/>
      <c r="B73" s="18"/>
      <c r="C73" s="212"/>
      <c r="D73" s="212"/>
      <c r="E73" s="8"/>
      <c r="F73" s="8"/>
      <c r="G73" s="8"/>
      <c r="AB73" s="10" t="s">
        <v>103</v>
      </c>
      <c r="AC73" s="4" t="s">
        <v>288</v>
      </c>
      <c r="AE73" s="1"/>
    </row>
    <row r="74" spans="1:31">
      <c r="A74" s="18"/>
      <c r="B74" s="18"/>
      <c r="C74" s="212"/>
      <c r="D74" s="212"/>
      <c r="E74" s="8"/>
      <c r="F74" s="8"/>
      <c r="G74" s="8"/>
      <c r="AB74" s="1"/>
      <c r="AC74" s="1"/>
      <c r="AE74" s="1"/>
    </row>
    <row r="75" spans="1:31">
      <c r="A75" s="18"/>
      <c r="B75" s="18"/>
      <c r="C75" s="212"/>
      <c r="D75" s="212"/>
      <c r="E75" s="8"/>
      <c r="F75" s="8"/>
      <c r="G75" s="8"/>
      <c r="AB75" s="1"/>
      <c r="AC75" s="1"/>
      <c r="AE75" s="1"/>
    </row>
    <row r="76" spans="1:31">
      <c r="A76" s="18"/>
      <c r="B76" s="18"/>
      <c r="C76" s="212"/>
      <c r="D76" s="212"/>
      <c r="E76" s="8"/>
      <c r="F76" s="8"/>
      <c r="G76" s="8"/>
      <c r="AB76" s="1"/>
      <c r="AC76" s="1"/>
      <c r="AE76" s="1"/>
    </row>
    <row r="77" spans="1:31">
      <c r="A77" s="18"/>
      <c r="B77" s="18"/>
      <c r="C77" s="212"/>
      <c r="D77" s="212"/>
      <c r="E77" s="8"/>
      <c r="F77" s="8"/>
      <c r="G77" s="8"/>
      <c r="AB77" s="1"/>
      <c r="AC77" s="1"/>
      <c r="AE77" s="1"/>
    </row>
    <row r="78" spans="1:31">
      <c r="A78" s="18"/>
      <c r="B78" s="18"/>
      <c r="C78" s="212"/>
      <c r="D78" s="212"/>
      <c r="E78" s="8"/>
      <c r="F78" s="8"/>
      <c r="G78" s="8"/>
      <c r="AB78" s="1"/>
      <c r="AC78" s="1"/>
      <c r="AE78" s="1"/>
    </row>
    <row r="79" spans="1:31">
      <c r="A79" s="18"/>
      <c r="B79" s="18"/>
      <c r="C79" s="212"/>
      <c r="D79" s="212"/>
      <c r="E79" s="8"/>
      <c r="F79" s="8"/>
      <c r="G79" s="8"/>
      <c r="AB79" s="1"/>
      <c r="AC79" s="1"/>
      <c r="AE79" s="1"/>
    </row>
    <row r="80" spans="1:31">
      <c r="A80" s="18"/>
      <c r="B80" s="18"/>
      <c r="C80" s="212"/>
      <c r="D80" s="212"/>
      <c r="E80" s="8"/>
      <c r="F80" s="8"/>
      <c r="G80" s="8"/>
      <c r="AB80" s="1"/>
      <c r="AC80" s="1"/>
      <c r="AE80" s="1"/>
    </row>
    <row r="81" spans="1:31">
      <c r="A81" s="18"/>
      <c r="B81" s="18"/>
      <c r="C81" s="212"/>
      <c r="D81" s="212"/>
      <c r="E81" s="8"/>
      <c r="F81" s="8"/>
      <c r="G81" s="8"/>
      <c r="AB81" s="1"/>
      <c r="AC81" s="1"/>
      <c r="AE81" s="1"/>
    </row>
    <row r="82" spans="1:31">
      <c r="A82" s="18"/>
      <c r="B82" s="18"/>
      <c r="C82" s="212"/>
      <c r="D82" s="212"/>
      <c r="E82" s="8"/>
      <c r="F82" s="8"/>
      <c r="G82" s="8"/>
      <c r="AB82" s="1"/>
      <c r="AC82" s="1"/>
      <c r="AE82" s="1"/>
    </row>
    <row r="83" spans="1:31">
      <c r="A83" s="18"/>
      <c r="B83" s="18"/>
      <c r="C83" s="212"/>
      <c r="D83" s="212"/>
      <c r="E83" s="8"/>
      <c r="F83" s="8"/>
      <c r="G83" s="8"/>
      <c r="AB83" s="1"/>
      <c r="AC83" s="1"/>
      <c r="AE83" s="1"/>
    </row>
    <row r="84" spans="1:31">
      <c r="A84" s="18"/>
      <c r="B84" s="18"/>
      <c r="C84" s="212"/>
      <c r="D84" s="212"/>
      <c r="E84" s="8"/>
      <c r="F84" s="8"/>
      <c r="G84" s="8"/>
      <c r="AB84" s="1"/>
      <c r="AC84" s="1"/>
      <c r="AE84" s="1"/>
    </row>
    <row r="85" spans="1:31">
      <c r="A85" s="18"/>
      <c r="B85" s="18"/>
      <c r="C85" s="212"/>
      <c r="D85" s="212"/>
      <c r="E85" s="8"/>
      <c r="F85" s="8"/>
      <c r="G85" s="8"/>
      <c r="AB85" s="1"/>
      <c r="AC85" s="1"/>
      <c r="AE85" s="1"/>
    </row>
    <row r="86" spans="1:31">
      <c r="A86" s="18"/>
      <c r="B86" s="18"/>
      <c r="C86" s="212"/>
      <c r="D86" s="212"/>
      <c r="E86" s="8"/>
      <c r="F86" s="8"/>
      <c r="G86" s="8"/>
      <c r="AB86" s="1"/>
      <c r="AC86" s="1"/>
      <c r="AE86" s="1"/>
    </row>
    <row r="87" spans="1:31">
      <c r="A87" s="18"/>
      <c r="B87" s="18"/>
      <c r="C87" s="212"/>
      <c r="D87" s="212"/>
      <c r="E87" s="8"/>
      <c r="F87" s="8"/>
      <c r="G87" s="8"/>
      <c r="AB87" s="1"/>
      <c r="AC87" s="1"/>
      <c r="AE87" s="1"/>
    </row>
    <row r="88" spans="1:31">
      <c r="A88" s="18"/>
      <c r="B88" s="18"/>
      <c r="C88" s="212"/>
      <c r="D88" s="212"/>
      <c r="E88" s="8"/>
      <c r="F88" s="8"/>
      <c r="G88" s="8"/>
      <c r="AB88" s="1"/>
      <c r="AC88" s="1"/>
      <c r="AE88" s="1"/>
    </row>
    <row r="89" spans="1:31">
      <c r="A89" s="18"/>
      <c r="B89" s="18"/>
      <c r="C89" s="212"/>
      <c r="D89" s="212"/>
      <c r="E89" s="8"/>
      <c r="F89" s="8"/>
      <c r="G89" s="8"/>
      <c r="AB89" s="1"/>
      <c r="AC89" s="1"/>
      <c r="AE89" s="1"/>
    </row>
    <row r="90" spans="1:31">
      <c r="A90" s="18"/>
      <c r="B90" s="18"/>
      <c r="C90" s="212"/>
      <c r="D90" s="212"/>
      <c r="E90" s="8"/>
      <c r="F90" s="8"/>
      <c r="G90" s="8"/>
      <c r="AB90" s="1"/>
      <c r="AC90" s="1"/>
      <c r="AE90" s="1"/>
    </row>
    <row r="91" spans="1:31">
      <c r="A91" s="18"/>
      <c r="B91" s="18"/>
      <c r="C91" s="212"/>
      <c r="D91" s="212"/>
      <c r="E91" s="8"/>
      <c r="F91" s="8"/>
      <c r="G91" s="8"/>
      <c r="AB91" s="1"/>
      <c r="AC91" s="1"/>
      <c r="AE91" s="1"/>
    </row>
    <row r="92" spans="1:31">
      <c r="A92" s="18"/>
      <c r="B92" s="18"/>
      <c r="C92" s="212"/>
      <c r="D92" s="212"/>
      <c r="E92" s="8"/>
      <c r="F92" s="8"/>
      <c r="G92" s="8"/>
      <c r="AB92" s="1"/>
      <c r="AC92" s="1"/>
      <c r="AE92" s="1"/>
    </row>
    <row r="93" spans="1:31">
      <c r="A93" s="18"/>
      <c r="B93" s="18"/>
      <c r="C93" s="212"/>
      <c r="D93" s="212"/>
      <c r="E93" s="8"/>
      <c r="F93" s="8"/>
      <c r="G93" s="8"/>
      <c r="AB93" s="1"/>
      <c r="AC93" s="1"/>
      <c r="AE93" s="1"/>
    </row>
    <row r="94" spans="1:31">
      <c r="A94" s="12"/>
      <c r="B94" s="12"/>
      <c r="C94" s="212"/>
      <c r="D94" s="212"/>
      <c r="E94" s="8"/>
      <c r="F94" s="8"/>
      <c r="G94" s="8"/>
      <c r="AB94" s="1"/>
      <c r="AC94" s="1"/>
      <c r="AE94" s="1"/>
    </row>
    <row r="95" spans="1:31">
      <c r="AB95" s="1"/>
      <c r="AC95" s="1"/>
      <c r="AE95" s="1"/>
    </row>
    <row r="96" spans="1:31">
      <c r="AB96" s="1"/>
      <c r="AC96" s="1"/>
      <c r="AE96" s="1"/>
    </row>
    <row r="97" spans="28:31">
      <c r="AB97" s="1"/>
      <c r="AC97" s="1"/>
      <c r="AE97" s="1"/>
    </row>
    <row r="98" spans="28:31">
      <c r="AB98" s="1"/>
      <c r="AC98" s="1"/>
      <c r="AE98" s="1"/>
    </row>
    <row r="99" spans="28:31">
      <c r="AB99" s="1"/>
      <c r="AC99" s="1"/>
    </row>
    <row r="100" spans="28:31">
      <c r="AB100" s="1"/>
      <c r="AC100" s="1"/>
    </row>
    <row r="101" spans="28:31">
      <c r="AB101" s="1"/>
      <c r="AC101" s="1"/>
    </row>
    <row r="102" spans="28:31">
      <c r="AB102" s="1"/>
      <c r="AC102" s="1"/>
    </row>
    <row r="103" spans="28:31">
      <c r="AB103" s="1"/>
      <c r="AC103" s="1"/>
    </row>
  </sheetData>
  <dataConsolidate/>
  <mergeCells count="148">
    <mergeCell ref="A5:F5"/>
    <mergeCell ref="A6:D6"/>
    <mergeCell ref="F6:P6"/>
    <mergeCell ref="R6:S6"/>
    <mergeCell ref="A7:D7"/>
    <mergeCell ref="F7:P7"/>
    <mergeCell ref="R7:S7"/>
    <mergeCell ref="A1:L2"/>
    <mergeCell ref="Q1:X1"/>
    <mergeCell ref="Q2:X2"/>
    <mergeCell ref="A3:N3"/>
    <mergeCell ref="Q3:X3"/>
    <mergeCell ref="A4:J4"/>
    <mergeCell ref="Q4:S4"/>
    <mergeCell ref="A8:Z8"/>
    <mergeCell ref="A9:C9"/>
    <mergeCell ref="D9:F9"/>
    <mergeCell ref="G9:I9"/>
    <mergeCell ref="J9:L9"/>
    <mergeCell ref="M9:O9"/>
    <mergeCell ref="P9:R9"/>
    <mergeCell ref="S9:U9"/>
    <mergeCell ref="V9:X9"/>
    <mergeCell ref="A14:C14"/>
    <mergeCell ref="D14:X14"/>
    <mergeCell ref="A15:C15"/>
    <mergeCell ref="D15:X15"/>
    <mergeCell ref="A16:C16"/>
    <mergeCell ref="D16:L16"/>
    <mergeCell ref="M16:O16"/>
    <mergeCell ref="P16:X16"/>
    <mergeCell ref="S10:U10"/>
    <mergeCell ref="V10:X10"/>
    <mergeCell ref="A12:F12"/>
    <mergeCell ref="A13:C13"/>
    <mergeCell ref="D13:L13"/>
    <mergeCell ref="M13:O13"/>
    <mergeCell ref="P13:X13"/>
    <mergeCell ref="A10:C10"/>
    <mergeCell ref="D10:F10"/>
    <mergeCell ref="G10:I10"/>
    <mergeCell ref="J10:L10"/>
    <mergeCell ref="M10:O10"/>
    <mergeCell ref="P10:R10"/>
    <mergeCell ref="R34:X34"/>
    <mergeCell ref="A26:G26"/>
    <mergeCell ref="D22:L22"/>
    <mergeCell ref="M22:O22"/>
    <mergeCell ref="P22:X22"/>
    <mergeCell ref="A18:F18"/>
    <mergeCell ref="A19:C19"/>
    <mergeCell ref="M19:O19"/>
    <mergeCell ref="P19:X19"/>
    <mergeCell ref="A20:C20"/>
    <mergeCell ref="D20:X20"/>
    <mergeCell ref="D21:X21"/>
    <mergeCell ref="A21:C21"/>
    <mergeCell ref="A22:C22"/>
    <mergeCell ref="AG37:AH37"/>
    <mergeCell ref="C38:D38"/>
    <mergeCell ref="E38:F38"/>
    <mergeCell ref="G38:H38"/>
    <mergeCell ref="I38:J38"/>
    <mergeCell ref="M38:N38"/>
    <mergeCell ref="O38:P38"/>
    <mergeCell ref="C39:D39"/>
    <mergeCell ref="E39:F39"/>
    <mergeCell ref="C37:D37"/>
    <mergeCell ref="E37:F37"/>
    <mergeCell ref="G37:H37"/>
    <mergeCell ref="I37:J37"/>
    <mergeCell ref="M37:N37"/>
    <mergeCell ref="O37:P37"/>
    <mergeCell ref="G39:H39"/>
    <mergeCell ref="I39:J39"/>
    <mergeCell ref="M39:N39"/>
    <mergeCell ref="O39:P39"/>
    <mergeCell ref="C42:D42"/>
    <mergeCell ref="E42:F42"/>
    <mergeCell ref="G42:H42"/>
    <mergeCell ref="I42:J42"/>
    <mergeCell ref="M42:N42"/>
    <mergeCell ref="O42:P42"/>
    <mergeCell ref="M44:N44"/>
    <mergeCell ref="O44:P44"/>
    <mergeCell ref="C45:D45"/>
    <mergeCell ref="E45:F45"/>
    <mergeCell ref="G45:H45"/>
    <mergeCell ref="I45:J45"/>
    <mergeCell ref="M45:N45"/>
    <mergeCell ref="O45:P45"/>
    <mergeCell ref="C43:D43"/>
    <mergeCell ref="E43:F43"/>
    <mergeCell ref="G43:H43"/>
    <mergeCell ref="I43:J43"/>
    <mergeCell ref="M43:N43"/>
    <mergeCell ref="O43:P43"/>
    <mergeCell ref="C44:D44"/>
    <mergeCell ref="E44:F44"/>
    <mergeCell ref="G44:H44"/>
    <mergeCell ref="M36:N36"/>
    <mergeCell ref="O36:P36"/>
    <mergeCell ref="A24:F24"/>
    <mergeCell ref="A25:G25"/>
    <mergeCell ref="H26:X26"/>
    <mergeCell ref="M34:Q34"/>
    <mergeCell ref="AC63:AC64"/>
    <mergeCell ref="AC58:AC62"/>
    <mergeCell ref="AC38:AC43"/>
    <mergeCell ref="AC44:AC52"/>
    <mergeCell ref="A28:F28"/>
    <mergeCell ref="C56:D59"/>
    <mergeCell ref="C46:D46"/>
    <mergeCell ref="E46:F46"/>
    <mergeCell ref="G46:H46"/>
    <mergeCell ref="I46:J46"/>
    <mergeCell ref="M46:N46"/>
    <mergeCell ref="O46:P46"/>
    <mergeCell ref="G40:H40"/>
    <mergeCell ref="I40:J40"/>
    <mergeCell ref="M40:N40"/>
    <mergeCell ref="O40:P40"/>
    <mergeCell ref="M41:N41"/>
    <mergeCell ref="O41:P41"/>
    <mergeCell ref="C88:D90"/>
    <mergeCell ref="C91:D93"/>
    <mergeCell ref="C94:D94"/>
    <mergeCell ref="D19:L19"/>
    <mergeCell ref="C60:D64"/>
    <mergeCell ref="C65:D70"/>
    <mergeCell ref="C71:D73"/>
    <mergeCell ref="C74:D77"/>
    <mergeCell ref="C78:D79"/>
    <mergeCell ref="C80:D87"/>
    <mergeCell ref="C48:D48"/>
    <mergeCell ref="C49:D51"/>
    <mergeCell ref="C52:D55"/>
    <mergeCell ref="I44:J44"/>
    <mergeCell ref="C41:D41"/>
    <mergeCell ref="E41:F41"/>
    <mergeCell ref="G41:H41"/>
    <mergeCell ref="I41:J41"/>
    <mergeCell ref="C36:D36"/>
    <mergeCell ref="E36:F36"/>
    <mergeCell ref="G36:H36"/>
    <mergeCell ref="I36:J36"/>
    <mergeCell ref="C40:D40"/>
    <mergeCell ref="E40:F40"/>
  </mergeCells>
  <phoneticPr fontId="1"/>
  <conditionalFormatting sqref="D10:F10">
    <cfRule type="expression" dxfId="3" priority="3">
      <formula>$D$10="前貼プレート"</formula>
    </cfRule>
    <cfRule type="expression" dxfId="2" priority="4">
      <formula>$D$10="裏貼プレート"</formula>
    </cfRule>
  </conditionalFormatting>
  <conditionalFormatting sqref="R7:S7">
    <cfRule type="expression" dxfId="1" priority="5">
      <formula>$R$7&gt;1</formula>
    </cfRule>
  </conditionalFormatting>
  <conditionalFormatting sqref="R34:X34">
    <cfRule type="expression" dxfId="0" priority="1">
      <formula>R34="発番後にお知らせします"</formula>
    </cfRule>
  </conditionalFormatting>
  <dataValidations count="11">
    <dataValidation type="list" allowBlank="1" showInputMessage="1" showErrorMessage="1" sqref="AA19" xr:uid="{00000000-0002-0000-0300-000000000000}">
      <formula1>"（YOC本),発注者"</formula1>
    </dataValidation>
    <dataValidation type="list" allowBlank="1" showInputMessage="1" showErrorMessage="1" sqref="J10:L10" xr:uid="{00000000-0002-0000-0300-000001000000}">
      <formula1>"×,○ 国内用,○ 海外用"</formula1>
    </dataValidation>
    <dataValidation type="list" allowBlank="1" showInputMessage="1" sqref="R34:X34" xr:uid="{F4C6B8F8-FAEE-48C6-8EC8-5557E3A3A954}">
      <formula1>"発番後にお知らせします"</formula1>
    </dataValidation>
    <dataValidation type="list" allowBlank="1" showInputMessage="1" sqref="H26:X26" xr:uid="{70C2A846-8096-4ADE-A30C-C52BBA074732}">
      <formula1>"に必着でお願いします。,までの到着でお願いします。（前倒しOK）,までの発送でお願いします。（前倒しOK）"</formula1>
    </dataValidation>
    <dataValidation type="list" allowBlank="1" showInputMessage="1" showErrorMessage="1" sqref="A7:D7" xr:uid="{00000000-0002-0000-0300-000004000000}">
      <formula1>$AE$38:$AE$45</formula1>
    </dataValidation>
    <dataValidation type="list" allowBlank="1" showInputMessage="1" showErrorMessage="1" sqref="M10:U10 G10:I10" xr:uid="{00000000-0002-0000-0300-000005000000}">
      <formula1>"×,○"</formula1>
    </dataValidation>
    <dataValidation type="list" allowBlank="1" showInputMessage="1" showErrorMessage="1" sqref="V10:X10" xr:uid="{00000000-0002-0000-0300-000006000000}">
      <formula1>"×,○(要メール)"</formula1>
    </dataValidation>
    <dataValidation type="list" allowBlank="1" showInputMessage="1" sqref="R7:S7" xr:uid="{00000000-0002-0000-0300-000007000000}">
      <formula1>"1,2,3,4,5"</formula1>
    </dataValidation>
    <dataValidation type="list" allowBlank="1" showInputMessage="1" showErrorMessage="1" sqref="F7:P7" xr:uid="{00000000-0002-0000-0300-000008000000}">
      <formula1>INDIRECT($A$7)</formula1>
    </dataValidation>
    <dataValidation type="list" allowBlank="1" showInputMessage="1" showErrorMessage="1" sqref="AA13" xr:uid="{00000000-0002-0000-0300-000009000000}">
      <formula1>"直送,発注者,（YOC本)"</formula1>
    </dataValidation>
    <dataValidation allowBlank="1" showInputMessage="1" sqref="A10:F10" xr:uid="{00000000-0002-0000-0300-00000A000000}"/>
  </dataValidations>
  <pageMargins left="0.70866141732283472" right="0.70866141732283472" top="0.74803149606299213" bottom="0.74803149606299213" header="0.31496062992125984" footer="0.31496062992125984"/>
  <pageSetup paperSize="9" scale="10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31</vt:i4>
      </vt:variant>
    </vt:vector>
  </HeadingPairs>
  <TitlesOfParts>
    <vt:vector size="35" baseType="lpstr">
      <vt:lpstr>注文書</vt:lpstr>
      <vt:lpstr>裏書き・のし</vt:lpstr>
      <vt:lpstr>オーダー発動依頼書</vt:lpstr>
      <vt:lpstr>額装品送付依頼書</vt:lpstr>
      <vt:lpstr>オーダー発動依頼書!Print_Area</vt:lpstr>
      <vt:lpstr>額装品送付依頼書!Print_Area</vt:lpstr>
      <vt:lpstr>注文書!Print_Area</vt:lpstr>
      <vt:lpstr>裏書き・のし!Print_Area</vt:lpstr>
      <vt:lpstr>沖縄</vt:lpstr>
      <vt:lpstr>額装品送付依頼書!額装手ぬぐい</vt:lpstr>
      <vt:lpstr>額装手ぬぐい</vt:lpstr>
      <vt:lpstr>額装品送付依頼書!額装色紙</vt:lpstr>
      <vt:lpstr>額装色紙</vt:lpstr>
      <vt:lpstr>額装品送付依頼書!額装染作</vt:lpstr>
      <vt:lpstr>額装染作</vt:lpstr>
      <vt:lpstr>関西</vt:lpstr>
      <vt:lpstr>関東</vt:lpstr>
      <vt:lpstr>九州</vt:lpstr>
      <vt:lpstr>額装品送付依頼書!御朱印帳</vt:lpstr>
      <vt:lpstr>御朱印帳</vt:lpstr>
      <vt:lpstr>甲信越</vt:lpstr>
      <vt:lpstr>四国</vt:lpstr>
      <vt:lpstr>額装品送付依頼書!手ぬぐい単品</vt:lpstr>
      <vt:lpstr>手ぬぐい単品</vt:lpstr>
      <vt:lpstr>額装品送付依頼書!色紙単品</vt:lpstr>
      <vt:lpstr>色紙単品</vt:lpstr>
      <vt:lpstr>額装品送付依頼書!扇子</vt:lpstr>
      <vt:lpstr>扇子</vt:lpstr>
      <vt:lpstr>中国</vt:lpstr>
      <vt:lpstr>東海</vt:lpstr>
      <vt:lpstr>東北</vt:lpstr>
      <vt:lpstr>北海道</vt:lpstr>
      <vt:lpstr>北陸</vt:lpstr>
      <vt:lpstr>額装品送付依頼書!有田焼陶板画</vt:lpstr>
      <vt:lpstr>有田焼陶板画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matsuoyo</dc:creator>
  <cp:lastModifiedBy>楢原 英樹</cp:lastModifiedBy>
  <cp:lastPrinted>2025-09-15T08:43:40Z</cp:lastPrinted>
  <dcterms:created xsi:type="dcterms:W3CDTF">2019-06-12T05:25:18Z</dcterms:created>
  <dcterms:modified xsi:type="dcterms:W3CDTF">2025-09-15T08:55:13Z</dcterms:modified>
</cp:coreProperties>
</file>